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75" windowWidth="15600" windowHeight="7410"/>
  </bookViews>
  <sheets>
    <sheet name="Hoja1 (3)" sheetId="5" r:id="rId1"/>
    <sheet name="contratos 2016" sheetId="1" r:id="rId2"/>
    <sheet name="Hoja1" sheetId="2" r:id="rId3"/>
    <sheet name="Hoja1 (2)" sheetId="4" r:id="rId4"/>
    <sheet name="info auditoria" sheetId="6" r:id="rId5"/>
  </sheets>
  <definedNames>
    <definedName name="_xlnm._FilterDatabase" localSheetId="3" hidden="1">'Hoja1 (2)'!$B$5:$I$54</definedName>
    <definedName name="_xlnm.Print_Area" localSheetId="0">'Hoja1 (3)'!$A$1:$H$46</definedName>
  </definedNames>
  <calcPr calcId="145621"/>
</workbook>
</file>

<file path=xl/calcChain.xml><?xml version="1.0" encoding="utf-8"?>
<calcChain xmlns="http://schemas.openxmlformats.org/spreadsheetml/2006/main">
  <c r="F102" i="6" l="1"/>
  <c r="G106" i="6"/>
  <c r="G100" i="6"/>
  <c r="F99" i="6"/>
  <c r="G97" i="6"/>
  <c r="G98" i="6"/>
  <c r="F65" i="6"/>
  <c r="F64" i="6"/>
  <c r="G91" i="6"/>
  <c r="G90" i="6"/>
  <c r="G89" i="6"/>
  <c r="G88" i="6"/>
  <c r="G87" i="6"/>
  <c r="G86" i="6"/>
  <c r="G85" i="6"/>
  <c r="G84" i="6"/>
  <c r="F81" i="6"/>
  <c r="F82" i="6"/>
  <c r="F83" i="6"/>
  <c r="F80" i="6"/>
  <c r="G78" i="6"/>
  <c r="F73" i="6"/>
  <c r="F60" i="6"/>
  <c r="F59" i="6"/>
  <c r="F58" i="6"/>
  <c r="F57" i="6"/>
  <c r="F56" i="6"/>
  <c r="F55" i="6"/>
  <c r="F54" i="6"/>
  <c r="F53" i="6"/>
  <c r="F52" i="6"/>
  <c r="F51" i="6"/>
  <c r="F50" i="6"/>
  <c r="F46" i="6"/>
  <c r="F45" i="6"/>
  <c r="F42" i="6"/>
  <c r="F37" i="6"/>
  <c r="F35" i="6"/>
  <c r="F33" i="6"/>
  <c r="F31" i="6"/>
  <c r="F30" i="6"/>
  <c r="F26" i="6"/>
  <c r="F24" i="6"/>
  <c r="F23" i="6"/>
  <c r="F20" i="6"/>
  <c r="F17" i="6"/>
  <c r="F12" i="6"/>
  <c r="F10" i="6"/>
  <c r="F8" i="6"/>
  <c r="F9" i="6"/>
  <c r="F49" i="6"/>
  <c r="F48" i="6"/>
  <c r="F47" i="6"/>
  <c r="F44" i="6"/>
  <c r="F43" i="6"/>
  <c r="F41" i="6"/>
  <c r="F40" i="6"/>
  <c r="F39" i="6"/>
  <c r="F38" i="6"/>
  <c r="F36" i="6"/>
  <c r="F34" i="6"/>
  <c r="F32" i="6"/>
  <c r="F29" i="6"/>
  <c r="F28" i="6"/>
  <c r="F27" i="6"/>
  <c r="F25" i="6"/>
  <c r="F22" i="6"/>
  <c r="F21" i="6"/>
  <c r="F19" i="6"/>
  <c r="F18" i="6"/>
  <c r="F16" i="6"/>
  <c r="F15" i="6"/>
  <c r="F14" i="6"/>
  <c r="F13" i="6"/>
  <c r="F11" i="6"/>
  <c r="F7" i="6"/>
  <c r="O54" i="4" l="1"/>
  <c r="J39" i="5" l="1"/>
  <c r="I39" i="5" s="1"/>
  <c r="J38" i="5"/>
  <c r="I38" i="5" s="1"/>
  <c r="J37" i="5"/>
  <c r="I37" i="5" s="1"/>
  <c r="J36" i="5"/>
  <c r="I36" i="5" s="1"/>
  <c r="J35" i="5"/>
  <c r="I35" i="5" s="1"/>
  <c r="J34" i="5"/>
  <c r="I34" i="5" s="1"/>
  <c r="J33" i="5"/>
  <c r="I33" i="5" s="1"/>
  <c r="J32" i="5"/>
  <c r="I32" i="5" s="1"/>
  <c r="J31" i="5"/>
  <c r="I31" i="5" s="1"/>
  <c r="J30" i="5"/>
  <c r="I30" i="5" s="1"/>
  <c r="J29" i="5"/>
  <c r="I29" i="5" s="1"/>
  <c r="J28" i="5"/>
  <c r="I28" i="5" s="1"/>
  <c r="J27" i="5"/>
  <c r="I27" i="5" s="1"/>
  <c r="J26" i="5"/>
  <c r="I26" i="5" s="1"/>
  <c r="J25" i="5"/>
  <c r="I25" i="5" s="1"/>
  <c r="J24" i="5"/>
  <c r="I24" i="5" s="1"/>
  <c r="J23" i="5"/>
  <c r="I23" i="5" s="1"/>
  <c r="J22" i="5"/>
  <c r="I22" i="5" s="1"/>
  <c r="J21" i="5"/>
  <c r="I21" i="5" s="1"/>
  <c r="J20" i="5"/>
  <c r="I20" i="5" s="1"/>
  <c r="J19" i="5"/>
  <c r="I19" i="5" s="1"/>
  <c r="J18" i="5"/>
  <c r="I18" i="5" s="1"/>
  <c r="J17" i="5"/>
  <c r="I17" i="5" s="1"/>
  <c r="H17" i="5"/>
  <c r="J16" i="5"/>
  <c r="I16" i="5" s="1"/>
  <c r="J15" i="5"/>
  <c r="I15" i="5" s="1"/>
  <c r="J14" i="5"/>
  <c r="I14" i="5" s="1"/>
  <c r="J13" i="5"/>
  <c r="I13" i="5" s="1"/>
  <c r="J12" i="5"/>
  <c r="I12" i="5" s="1"/>
  <c r="J11" i="5"/>
  <c r="I11" i="5" s="1"/>
  <c r="J10" i="5"/>
  <c r="I10" i="5" s="1"/>
  <c r="J9" i="5"/>
  <c r="I9" i="5" s="1"/>
  <c r="J8" i="5"/>
  <c r="I8" i="5" s="1"/>
  <c r="J7" i="5"/>
  <c r="I7" i="5" s="1"/>
  <c r="J6" i="5"/>
  <c r="I6" i="5" s="1"/>
  <c r="H6" i="5"/>
  <c r="O7" i="4" l="1"/>
  <c r="O8" i="4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6" i="4"/>
  <c r="K54" i="4" l="1"/>
  <c r="J54" i="4" s="1"/>
  <c r="L7" i="2" l="1"/>
  <c r="L8" i="2"/>
  <c r="L9" i="2"/>
  <c r="L10" i="2"/>
  <c r="L11" i="2"/>
  <c r="L12" i="2"/>
  <c r="L13" i="2"/>
  <c r="L14" i="2"/>
  <c r="L15" i="2"/>
  <c r="L16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H17" i="2" l="1"/>
  <c r="L17" i="2" s="1"/>
  <c r="H6" i="2" l="1"/>
  <c r="L6" i="2" s="1"/>
  <c r="J18" i="2"/>
  <c r="I18" i="2" s="1"/>
  <c r="J17" i="2"/>
  <c r="I17" i="2" s="1"/>
  <c r="J49" i="2"/>
  <c r="I49" i="2" s="1"/>
  <c r="J30" i="2"/>
  <c r="I30" i="2" s="1"/>
  <c r="J48" i="2"/>
  <c r="I48" i="2" s="1"/>
  <c r="J42" i="2"/>
  <c r="I42" i="2" s="1"/>
  <c r="J41" i="2"/>
  <c r="I41" i="2" s="1"/>
  <c r="J40" i="2"/>
  <c r="I40" i="2" s="1"/>
  <c r="J39" i="2"/>
  <c r="I39" i="2" s="1"/>
  <c r="J38" i="2"/>
  <c r="I38" i="2" s="1"/>
  <c r="J37" i="2"/>
  <c r="I37" i="2" s="1"/>
  <c r="J36" i="2"/>
  <c r="I36" i="2" s="1"/>
  <c r="J35" i="2"/>
  <c r="I35" i="2" s="1"/>
  <c r="J34" i="2"/>
  <c r="I34" i="2" s="1"/>
  <c r="J33" i="2"/>
  <c r="I33" i="2" s="1"/>
  <c r="J32" i="2"/>
  <c r="I32" i="2" s="1"/>
  <c r="J31" i="2"/>
  <c r="I31" i="2" s="1"/>
  <c r="J29" i="2"/>
  <c r="I29" i="2" s="1"/>
  <c r="J28" i="2"/>
  <c r="I28" i="2" s="1"/>
  <c r="J27" i="2"/>
  <c r="I27" i="2" s="1"/>
  <c r="J26" i="2"/>
  <c r="I26" i="2" s="1"/>
  <c r="J25" i="2"/>
  <c r="I25" i="2" s="1"/>
  <c r="J23" i="2"/>
  <c r="I23" i="2" s="1"/>
  <c r="J22" i="2"/>
  <c r="I22" i="2" s="1"/>
  <c r="J21" i="2"/>
  <c r="I21" i="2" s="1"/>
  <c r="J20" i="2"/>
  <c r="I20" i="2" s="1"/>
  <c r="J19" i="2"/>
  <c r="I19" i="2" s="1"/>
  <c r="J16" i="2"/>
  <c r="I16" i="2" s="1"/>
  <c r="J15" i="2"/>
  <c r="I15" i="2" s="1"/>
  <c r="J14" i="2"/>
  <c r="I14" i="2" s="1"/>
  <c r="J13" i="2"/>
  <c r="I13" i="2" s="1"/>
  <c r="J12" i="2"/>
  <c r="I12" i="2" s="1"/>
  <c r="J11" i="2"/>
  <c r="I11" i="2" s="1"/>
  <c r="J10" i="2"/>
  <c r="I10" i="2" s="1"/>
  <c r="J9" i="2"/>
  <c r="I9" i="2" s="1"/>
  <c r="J8" i="2"/>
  <c r="I8" i="2" s="1"/>
  <c r="J7" i="2"/>
  <c r="I7" i="2" s="1"/>
  <c r="J6" i="2"/>
  <c r="I6" i="2" s="1"/>
  <c r="I42" i="1" l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<sst xmlns="http://schemas.openxmlformats.org/spreadsheetml/2006/main" count="1598" uniqueCount="473">
  <si>
    <t>LISTADO DE CONTRATOS DE FONAGRO AÑO 2016</t>
  </si>
  <si>
    <t>No.</t>
  </si>
  <si>
    <t>INICIO DE</t>
  </si>
  <si>
    <t>CONTRATOS 2016</t>
  </si>
  <si>
    <t>HONORARIO</t>
  </si>
  <si>
    <t>NOMBRE COMPLETO</t>
  </si>
  <si>
    <t>CONTRATO</t>
  </si>
  <si>
    <t>CARGO</t>
  </si>
  <si>
    <t>LABORES</t>
  </si>
  <si>
    <t>DEL</t>
  </si>
  <si>
    <t>AL</t>
  </si>
  <si>
    <t>PROFESION</t>
  </si>
  <si>
    <t>MENSUAL</t>
  </si>
  <si>
    <t>KRYSTLE MARÍA MONTERROSO GONZÁLEZ</t>
  </si>
  <si>
    <t>1-2016</t>
  </si>
  <si>
    <t>Asesora Jurídica</t>
  </si>
  <si>
    <t>ABOGADA Y NOTARIA</t>
  </si>
  <si>
    <t>JOSÉ LUIS ORTEGA GONZÁLEZ</t>
  </si>
  <si>
    <t>2-2016</t>
  </si>
  <si>
    <t>Asesora Jurídico</t>
  </si>
  <si>
    <t>ABOGADO Y NOTARIO</t>
  </si>
  <si>
    <t>MIRNA LISSETTE ASENCIO GONZÁLEZ</t>
  </si>
  <si>
    <t>3-2016</t>
  </si>
  <si>
    <t>Secretaria Recepcionista UJ</t>
  </si>
  <si>
    <t>SECRETARIA</t>
  </si>
  <si>
    <t>KENIA GUADALUPE SÁNCHEZ OROCHENA</t>
  </si>
  <si>
    <t>4-2016</t>
  </si>
  <si>
    <t>Asesora de Gerencia</t>
  </si>
  <si>
    <t>ING. INDUSTRIAL</t>
  </si>
  <si>
    <t>MYNOR GUILLERMO MIRANDA VÁSQUEZ</t>
  </si>
  <si>
    <t>5-2016</t>
  </si>
  <si>
    <t>Asesor de Logística</t>
  </si>
  <si>
    <t>ING. AGRONOMO</t>
  </si>
  <si>
    <t>ANNY ELVIRA MÉNDEZ PELLECER</t>
  </si>
  <si>
    <t>6-2016</t>
  </si>
  <si>
    <t>Secretaria de Gerencia</t>
  </si>
  <si>
    <t>FREDY LEOPOLDO LÓPEZ ROBLES</t>
  </si>
  <si>
    <t>7-2016</t>
  </si>
  <si>
    <t>Coordinador Administrativo</t>
  </si>
  <si>
    <t>ADMON DE EMPRESAS</t>
  </si>
  <si>
    <t>BYRON ARGELIO VÁSQUEZ DÍAZ</t>
  </si>
  <si>
    <t>8-2016</t>
  </si>
  <si>
    <t>Especialista Administrativo</t>
  </si>
  <si>
    <t>PERITO CONTADOR</t>
  </si>
  <si>
    <t>ANDINA MISHELLE OSORIO OCHOA</t>
  </si>
  <si>
    <t>9-2016</t>
  </si>
  <si>
    <t>Encargada de Archivo</t>
  </si>
  <si>
    <t>AURA VICTORIA VÉLIZ DÍAZ</t>
  </si>
  <si>
    <t>10-2016</t>
  </si>
  <si>
    <t>Asistente de Servicios Auxiliares I</t>
  </si>
  <si>
    <t>PRIMARIA</t>
  </si>
  <si>
    <t>ARCADIO DE JESÚS MURALLES DÍAZ</t>
  </si>
  <si>
    <t>11-2016</t>
  </si>
  <si>
    <t>Piloto Mensajero</t>
  </si>
  <si>
    <t>BYRON JOSÉ ZAMBRANO QUINTEROS</t>
  </si>
  <si>
    <t>12-2016</t>
  </si>
  <si>
    <t>Auxiliar de Sistemas</t>
  </si>
  <si>
    <t>BACHILLER</t>
  </si>
  <si>
    <t>JULIO ROBERTO JÓ ALDANA</t>
  </si>
  <si>
    <t>13-2016</t>
  </si>
  <si>
    <t>Coordinador de la UDAI</t>
  </si>
  <si>
    <t>CONTADOR PUBLICO</t>
  </si>
  <si>
    <t xml:space="preserve">LUIS HUMBERTO NOJ ATZ </t>
  </si>
  <si>
    <t>14-2016</t>
  </si>
  <si>
    <t>Subcoordinador de la UDAI</t>
  </si>
  <si>
    <t>ANA MARÍA AGUILAR SOMOZA</t>
  </si>
  <si>
    <t>15-2016</t>
  </si>
  <si>
    <t>Auditor Interno</t>
  </si>
  <si>
    <t>JUAN CARLOS MAZARIEGOS ARANA</t>
  </si>
  <si>
    <t>16-2016</t>
  </si>
  <si>
    <t>ARTEMIO ABRAHAM RODAS LÓPEZ</t>
  </si>
  <si>
    <t>17-2016</t>
  </si>
  <si>
    <t>ERICK ESTUARDO ROSA RAMÍREZ</t>
  </si>
  <si>
    <t>18-2016</t>
  </si>
  <si>
    <t>Auditor Interno II</t>
  </si>
  <si>
    <t>WILAND GUNDERSEN LÓPEZ</t>
  </si>
  <si>
    <t>19-2016</t>
  </si>
  <si>
    <t>Coordinador de la UTSE</t>
  </si>
  <si>
    <t>ESTRELLA DE LOURDES MARROQUÍN GUERRA</t>
  </si>
  <si>
    <t>20-2016</t>
  </si>
  <si>
    <t>Subcoordinador de la UTSE</t>
  </si>
  <si>
    <t>LIC. ACUICULTURA</t>
  </si>
  <si>
    <t>CHRIS JEANMARIE GIL YOL</t>
  </si>
  <si>
    <t>21-2016</t>
  </si>
  <si>
    <t>Secretaria de la UTSE</t>
  </si>
  <si>
    <t>OSMAR ORLANDO MALDONADO TOVAR</t>
  </si>
  <si>
    <t>22-2016</t>
  </si>
  <si>
    <t>Asesor de Proyectos e Infraestructura</t>
  </si>
  <si>
    <t>ING. CIVIL</t>
  </si>
  <si>
    <t>JOSÉ EDUARDO MORALES VICENTE</t>
  </si>
  <si>
    <t>23-2016</t>
  </si>
  <si>
    <t>Asesor de Proyectos</t>
  </si>
  <si>
    <t>JORGE FERNANDO CAMPOS TOLOSA</t>
  </si>
  <si>
    <t>24-2016</t>
  </si>
  <si>
    <t>GERSON EFRAÍN BRAN MUSUNGA</t>
  </si>
  <si>
    <t>25-2016</t>
  </si>
  <si>
    <t>WALTER GIOVANNI LÓPEZ LÓPEZ</t>
  </si>
  <si>
    <t>26-2016</t>
  </si>
  <si>
    <t>SELVIN RICARDO PINEDA MEJÍA</t>
  </si>
  <si>
    <t>27-2016</t>
  </si>
  <si>
    <t>LIC. ZOOTECNISTA</t>
  </si>
  <si>
    <t>BYRON JOAQUÍN MORALES ZAMORA</t>
  </si>
  <si>
    <t>28-2016</t>
  </si>
  <si>
    <t>AURA VIOLETA ESCOBAR ÁLVAREZ</t>
  </si>
  <si>
    <t>29-2016</t>
  </si>
  <si>
    <t>GLORIA ARGENTINA RECINOS BONILLA</t>
  </si>
  <si>
    <t>30-2016</t>
  </si>
  <si>
    <t>SILVIA MARIANA BARRIOS CASTILLO</t>
  </si>
  <si>
    <t>31-2016</t>
  </si>
  <si>
    <t>JULIO ROBERTO FERNÁNDEZ ORELLANA</t>
  </si>
  <si>
    <t>32-2016</t>
  </si>
  <si>
    <t>PERITO AGRONOMO</t>
  </si>
  <si>
    <t>EPIFANIO RAMÍREZ PÉREZ</t>
  </si>
  <si>
    <t>33-2016</t>
  </si>
  <si>
    <t>ALEX OLIVERIO CHALÍ MICH</t>
  </si>
  <si>
    <t>34-2016</t>
  </si>
  <si>
    <t>JUAN ANTONIO ÁLVAREZ ESCOBAR</t>
  </si>
  <si>
    <t>35-2016</t>
  </si>
  <si>
    <t>VERNY SAÚL ARRIAZA MÉNDEZ</t>
  </si>
  <si>
    <t>36-2016</t>
  </si>
  <si>
    <t>TECNICO AGROINDUSTRIAL</t>
  </si>
  <si>
    <t>HEINZ BRYDON BENDFELDT ESTRADA</t>
  </si>
  <si>
    <t xml:space="preserve"> 37-2016</t>
  </si>
  <si>
    <t>Técnico Digitador</t>
  </si>
  <si>
    <t>JOSE ROMAN SOLIS MEJICANO</t>
  </si>
  <si>
    <t xml:space="preserve"> 38-2016</t>
  </si>
  <si>
    <t>Asesor de Gerencia</t>
  </si>
  <si>
    <t>LIC. EN CIENCIAS J. Y SOCIALES</t>
  </si>
  <si>
    <t>OSCAR ESTUARDO RECINOS ALDANA</t>
  </si>
  <si>
    <t xml:space="preserve"> 39-2016</t>
  </si>
  <si>
    <t>LIC. EN CIENCIAS DE LA ADMON DE JUSTICIA PENAL</t>
  </si>
  <si>
    <t>EDGAR STUARDO JUAREZ TOBIAS</t>
  </si>
  <si>
    <t xml:space="preserve"> 40-2016</t>
  </si>
  <si>
    <t>EVELIN YULISA ROJAS MARROQUIN</t>
  </si>
  <si>
    <t xml:space="preserve"> 41-2016</t>
  </si>
  <si>
    <t>Secretaria Recepcionista</t>
  </si>
  <si>
    <t>Felix Giovanni Arroyo Escobar</t>
  </si>
  <si>
    <t>AGN-4-2016*</t>
  </si>
  <si>
    <t>Gerente General</t>
  </si>
  <si>
    <t>INDEFINID</t>
  </si>
  <si>
    <t>MINISTERIO DE AGRICULTURA GANADERIA Y ALIMENTACION</t>
  </si>
  <si>
    <t>FONDO NACIONAL PARA LA REACTIVACION Y MODERNIZACION DE LA ACTIVIDAD AGROPECUARIA -FONAGRO-</t>
  </si>
  <si>
    <t>NOMBRE</t>
  </si>
  <si>
    <t>TIPO DE SERVICIO</t>
  </si>
  <si>
    <t>UBICACIÓN</t>
  </si>
  <si>
    <t>No. DE CONTRATO</t>
  </si>
  <si>
    <t>No. DE RESOLUCION</t>
  </si>
  <si>
    <t>NOG</t>
  </si>
  <si>
    <t>MONTO</t>
  </si>
  <si>
    <t>REPORTE DE CONTRATOS  2016</t>
  </si>
  <si>
    <t>Krystle María Monterroso González</t>
  </si>
  <si>
    <t>José Luis Ortega González</t>
  </si>
  <si>
    <t>Mirna Lissette Asencio González</t>
  </si>
  <si>
    <t>Anny Elvira Méndez Pellecer</t>
  </si>
  <si>
    <t>Fredy Leopoldo López Robles</t>
  </si>
  <si>
    <t>Byron Argelio Vásquez Díaz</t>
  </si>
  <si>
    <t>Andina Mishelle Osorio Ochoa</t>
  </si>
  <si>
    <t>Aura Victoria Véliz Díaz</t>
  </si>
  <si>
    <t>Arcadio De Jesús Muralles Díaz</t>
  </si>
  <si>
    <t>Byron José Zambrano Quinteros</t>
  </si>
  <si>
    <t>Julio Roberto Jó Aldana</t>
  </si>
  <si>
    <t xml:space="preserve">Luis Humberto Noj Atz </t>
  </si>
  <si>
    <t>Ana María Aguilar Somoza</t>
  </si>
  <si>
    <t>Juan Carlos Mazariegos Arana</t>
  </si>
  <si>
    <t>Artemio Abraham Rodas López</t>
  </si>
  <si>
    <t>Erick Estuardo Rosa Ramírez</t>
  </si>
  <si>
    <t>Wiland Gundersen López</t>
  </si>
  <si>
    <t>Chris Jeanmarie Gil Yol</t>
  </si>
  <si>
    <t>Osmar Orlando Maldonado Tovar</t>
  </si>
  <si>
    <t>José Eduardo Morales Vicente</t>
  </si>
  <si>
    <t>Jorge Fernando Campos Tolosa</t>
  </si>
  <si>
    <t>Gerson Efraín Bran Musunga</t>
  </si>
  <si>
    <t>Walter Giovanni López López</t>
  </si>
  <si>
    <t>Selvin Ricardo Pineda Mejía</t>
  </si>
  <si>
    <t>Byron Joaquín Morales Zamora</t>
  </si>
  <si>
    <t>Aura Violeta Escobar Álvarez</t>
  </si>
  <si>
    <t>Gloria Argentina Recinos Bonilla</t>
  </si>
  <si>
    <t>Silvia Mariana Barrios Castillo</t>
  </si>
  <si>
    <t>Julio Roberto Fernández Orellana</t>
  </si>
  <si>
    <t>Epifanio Ramírez Pérez</t>
  </si>
  <si>
    <t>Alex Oliverio Chalí Mich</t>
  </si>
  <si>
    <t>Juan Antonio Álvarez Escobar</t>
  </si>
  <si>
    <t>Heinz Brydon Bendfeldt Estrada</t>
  </si>
  <si>
    <t>Jose Roman Solis Mejicano</t>
  </si>
  <si>
    <t>Oscar Estuardo Recinos Aldana</t>
  </si>
  <si>
    <t>Edgar Stuardo Juarez Tobias</t>
  </si>
  <si>
    <t>Evelin Yulisa Rojas Marroquin</t>
  </si>
  <si>
    <t>Servicios Profesionales</t>
  </si>
  <si>
    <t>Servicios Técnicos</t>
  </si>
  <si>
    <t>FONAGRO</t>
  </si>
  <si>
    <t>N/A</t>
  </si>
  <si>
    <t>A-1-2016</t>
  </si>
  <si>
    <t>A-6-2016</t>
  </si>
  <si>
    <t>A-5-2015</t>
  </si>
  <si>
    <t>A-4-2016</t>
  </si>
  <si>
    <t>A-2-2016</t>
  </si>
  <si>
    <t>E16790561</t>
  </si>
  <si>
    <t>E16790685</t>
  </si>
  <si>
    <t>E16790782</t>
  </si>
  <si>
    <t>E16791010</t>
  </si>
  <si>
    <t>E16791150</t>
  </si>
  <si>
    <t>E16791312</t>
  </si>
  <si>
    <t>E16791401</t>
  </si>
  <si>
    <t>E16792025</t>
  </si>
  <si>
    <t>E16792742</t>
  </si>
  <si>
    <t>E16792998</t>
  </si>
  <si>
    <t>E16793331</t>
  </si>
  <si>
    <t>E16793617</t>
  </si>
  <si>
    <t>E16793889</t>
  </si>
  <si>
    <t>E16794303</t>
  </si>
  <si>
    <t>E16794729</t>
  </si>
  <si>
    <t>E16795148</t>
  </si>
  <si>
    <t>E16795318</t>
  </si>
  <si>
    <t>E16795776</t>
  </si>
  <si>
    <t>E16795989</t>
  </si>
  <si>
    <t>E16804406</t>
  </si>
  <si>
    <t>E16804511</t>
  </si>
  <si>
    <t>E16804627</t>
  </si>
  <si>
    <t>E16804767</t>
  </si>
  <si>
    <t>E16804864</t>
  </si>
  <si>
    <t>E16805038</t>
  </si>
  <si>
    <t>E16805186</t>
  </si>
  <si>
    <t>E16805461</t>
  </si>
  <si>
    <t>E16805607</t>
  </si>
  <si>
    <t>E16805747</t>
  </si>
  <si>
    <t>E16805836</t>
  </si>
  <si>
    <t>E16805933</t>
  </si>
  <si>
    <t>E16806069</t>
  </si>
  <si>
    <t>E16806387</t>
  </si>
  <si>
    <t>E16811496</t>
  </si>
  <si>
    <t>E16811615</t>
  </si>
  <si>
    <t xml:space="preserve"> </t>
  </si>
  <si>
    <t>E16694724</t>
  </si>
  <si>
    <t>Carlos Arturo Valdez Monteflores</t>
  </si>
  <si>
    <t>E17353319</t>
  </si>
  <si>
    <t>Jorge Luis Maldonado Rodas</t>
  </si>
  <si>
    <t>E18238998</t>
  </si>
  <si>
    <t>E16811798</t>
  </si>
  <si>
    <t>Blanca Aracely Paredes Fajardo</t>
  </si>
  <si>
    <t>E18638244</t>
  </si>
  <si>
    <t>Claudia Margoth Calderon Sagastume</t>
  </si>
  <si>
    <t>Luis Fernando Eguizabal Pérez</t>
  </si>
  <si>
    <t>45-2016</t>
  </si>
  <si>
    <t>44-2016</t>
  </si>
  <si>
    <t>GG-A-3-2016</t>
  </si>
  <si>
    <t>GG-A-2-2016</t>
  </si>
  <si>
    <t>43-2016</t>
  </si>
  <si>
    <t>42-2016</t>
  </si>
  <si>
    <t>A-7-2016</t>
  </si>
  <si>
    <t>Estrella De Lourdes Marroquín Guerra</t>
  </si>
  <si>
    <t>E17955211</t>
  </si>
  <si>
    <t>E17718864</t>
  </si>
  <si>
    <t>Grado Académico</t>
  </si>
  <si>
    <t>Unidad</t>
  </si>
  <si>
    <t>Gerencia</t>
  </si>
  <si>
    <t>Jurídico</t>
  </si>
  <si>
    <t>Vacante</t>
  </si>
  <si>
    <t>Informatica</t>
  </si>
  <si>
    <t>Administración</t>
  </si>
  <si>
    <t>Auditoria</t>
  </si>
  <si>
    <t>Subcoordinador UTSE</t>
  </si>
  <si>
    <t>Puesto Funcional</t>
  </si>
  <si>
    <t>Puesto Nominal</t>
  </si>
  <si>
    <t>Secretarias</t>
  </si>
  <si>
    <t>UTSE</t>
  </si>
  <si>
    <t>Ingeniero Industrial</t>
  </si>
  <si>
    <t>Licenciado en Ciencias Jurídicas y Sociales</t>
  </si>
  <si>
    <t>Abogado y Notario</t>
  </si>
  <si>
    <t>Licenciado en Administración de Empresas</t>
  </si>
  <si>
    <t>Perito Contador</t>
  </si>
  <si>
    <t>Apoyo Archivo</t>
  </si>
  <si>
    <t>Encargada Archivo</t>
  </si>
  <si>
    <t>Bachiller en Computación</t>
  </si>
  <si>
    <t>Bachiller Industrial con especialidad en Informatica</t>
  </si>
  <si>
    <t>Ingeniero en Sistemas</t>
  </si>
  <si>
    <t>Auditor y Contador Publico</t>
  </si>
  <si>
    <t>Secretaria</t>
  </si>
  <si>
    <t>Ingeniero Agrónomo</t>
  </si>
  <si>
    <t>Ingeniero Civil</t>
  </si>
  <si>
    <t>Asesor de Infraestructura</t>
  </si>
  <si>
    <t>Licenciado Zootecnista</t>
  </si>
  <si>
    <t>Perito Agrónomo</t>
  </si>
  <si>
    <t>Licenciado en Comercio Internacional</t>
  </si>
  <si>
    <t>Publicista</t>
  </si>
  <si>
    <t>Encargado de Comunicación Social</t>
  </si>
  <si>
    <t>Asesor Jurídico</t>
  </si>
  <si>
    <t>Administrador</t>
  </si>
  <si>
    <t>Asistente Administrativo</t>
  </si>
  <si>
    <t>Mantenimiento</t>
  </si>
  <si>
    <t>Piloto mensajero</t>
  </si>
  <si>
    <t>Encargado de Sistemas</t>
  </si>
  <si>
    <t>Apoyo Informático</t>
  </si>
  <si>
    <t>Coordinador Auditoria</t>
  </si>
  <si>
    <t>Subcoordinador auditoria</t>
  </si>
  <si>
    <t>Auditor</t>
  </si>
  <si>
    <t>Coordinador UTSE</t>
  </si>
  <si>
    <t>Asesor de Proyectos (Peten)</t>
  </si>
  <si>
    <t xml:space="preserve">Asesor de Proyectos  </t>
  </si>
  <si>
    <t>Trabajador Operativo IV</t>
  </si>
  <si>
    <t>Jefe Tecnico Profesional III</t>
  </si>
  <si>
    <t>Tecnico Profesional II</t>
  </si>
  <si>
    <t>Profesional Jefe III</t>
  </si>
  <si>
    <t>Secretario Ejecutiva Ministerial III</t>
  </si>
  <si>
    <t>Secretario Ejecutivo V</t>
  </si>
  <si>
    <t>Director Técnico III</t>
  </si>
  <si>
    <t>Asesor Profesional IV</t>
  </si>
  <si>
    <t>Primaria</t>
  </si>
  <si>
    <t>Perito-Técnico Universitario</t>
  </si>
  <si>
    <t>Bachiller</t>
  </si>
  <si>
    <t>Director Ejecutivo IV</t>
  </si>
  <si>
    <t>Jefe Técnico Profesional en Informatica</t>
  </si>
  <si>
    <t>requiere titulo universitario</t>
  </si>
  <si>
    <t>Trabajador Operativo II</t>
  </si>
  <si>
    <t>sueldo base</t>
  </si>
  <si>
    <t>Asesor  Profesional Especializado IV</t>
  </si>
  <si>
    <t>Asesor  Profesional Especializado III</t>
  </si>
  <si>
    <t>Profecional III</t>
  </si>
  <si>
    <t>Jefe Técnico Profesional III</t>
  </si>
  <si>
    <t>Secretario Ejecutiva Ministerial II</t>
  </si>
  <si>
    <t xml:space="preserve"> Profesional Jefe III</t>
  </si>
  <si>
    <t xml:space="preserve"> Profesional Jefe II</t>
  </si>
  <si>
    <t>Asistente Profesional III</t>
  </si>
  <si>
    <t>bono complemento</t>
  </si>
  <si>
    <t>total</t>
  </si>
  <si>
    <t>Bono profesional</t>
  </si>
  <si>
    <t>E19051921</t>
  </si>
  <si>
    <t>E19051514</t>
  </si>
  <si>
    <t>46-2016</t>
  </si>
  <si>
    <t>GG-A-6-2016</t>
  </si>
  <si>
    <t>GG-A-4-2016</t>
  </si>
  <si>
    <t>LISTADO DE PERSONAL CONTRATADO POR 189</t>
  </si>
  <si>
    <t>01 DE ENERO 2015 A 31 DE MAYO 2016</t>
  </si>
  <si>
    <t>Número de Contrato</t>
  </si>
  <si>
    <t>Fecha de Emisión del Contrato</t>
  </si>
  <si>
    <t>Nombre</t>
  </si>
  <si>
    <t>Monto Total del Contrato</t>
  </si>
  <si>
    <t>Honorario Mensual</t>
  </si>
  <si>
    <t>Fecha de Finalización del Contrato</t>
  </si>
  <si>
    <t>Tipo de Servicios</t>
  </si>
  <si>
    <t>Ubicación Física</t>
  </si>
  <si>
    <t>Astrid Susette García-Salas Guzmán</t>
  </si>
  <si>
    <t>Kenia Guadalupe Sánchez Orochena</t>
  </si>
  <si>
    <t>Arcadio de Jesús Muralles Díaz</t>
  </si>
  <si>
    <t>Osman Alejandro Marroquín Figueroa</t>
  </si>
  <si>
    <t>Jorge Jehú de León Amézquita</t>
  </si>
  <si>
    <t>Byron Joaquín Moralez Zamora</t>
  </si>
  <si>
    <t>Estrella de Lourdes Marroquín Guerra</t>
  </si>
  <si>
    <t>Edgar Stuardo Juárez Tobías</t>
  </si>
  <si>
    <t>Juan Antonio Alvarez Escobar</t>
  </si>
  <si>
    <t>José Mario Muñoz Estrada</t>
  </si>
  <si>
    <t>Olga Beatriz González Fuentes</t>
  </si>
  <si>
    <t>Jorge Alberto Cruz Ramírez</t>
  </si>
  <si>
    <t>José Alberto Mendizabal Fortún</t>
  </si>
  <si>
    <t>Leonel Batres Gálvez</t>
  </si>
  <si>
    <t>Kevin Gerardo López de León</t>
  </si>
  <si>
    <t>Karla Waleska  Grajeda Girón</t>
  </si>
  <si>
    <t>Joél Efraín López Aguilar</t>
  </si>
  <si>
    <t>Gustavo Adolfo Marroquín Alegría</t>
  </si>
  <si>
    <t>Vinicio Enrique Yol Zamora</t>
  </si>
  <si>
    <t>Guillermo René García Rodríguez</t>
  </si>
  <si>
    <t>Erika Soledad Ruano Flores</t>
  </si>
  <si>
    <t>Demmis Anderson Cobón Cano</t>
  </si>
  <si>
    <t>Claudia Margoth Calderón Sagastume</t>
  </si>
  <si>
    <t>Carlos Gilberto Herrera Sajché</t>
  </si>
  <si>
    <t>Julio René de la Parra Mendía</t>
  </si>
  <si>
    <t>Guillermo Horacio de León Larios</t>
  </si>
  <si>
    <t>Miguel Alejo Alvarado Ax</t>
  </si>
  <si>
    <t>Año</t>
  </si>
  <si>
    <t>AGN-189-2014*</t>
  </si>
  <si>
    <t xml:space="preserve"> 1-2015</t>
  </si>
  <si>
    <t>2-2015</t>
  </si>
  <si>
    <t>3-2015</t>
  </si>
  <si>
    <t>4-2015</t>
  </si>
  <si>
    <t xml:space="preserve"> 5-2015</t>
  </si>
  <si>
    <t xml:space="preserve"> 6-2015</t>
  </si>
  <si>
    <t xml:space="preserve"> 7-2015</t>
  </si>
  <si>
    <t xml:space="preserve"> 8-2015</t>
  </si>
  <si>
    <t xml:space="preserve"> 9-2015</t>
  </si>
  <si>
    <t xml:space="preserve"> 10-2015</t>
  </si>
  <si>
    <t xml:space="preserve"> 11-2015</t>
  </si>
  <si>
    <t xml:space="preserve"> 12-2015</t>
  </si>
  <si>
    <t>13-2015</t>
  </si>
  <si>
    <t xml:space="preserve"> 14-2015</t>
  </si>
  <si>
    <t xml:space="preserve"> 15-2015</t>
  </si>
  <si>
    <t xml:space="preserve"> 16-2015</t>
  </si>
  <si>
    <t xml:space="preserve"> 17-2015</t>
  </si>
  <si>
    <t xml:space="preserve"> 18-2015</t>
  </si>
  <si>
    <t xml:space="preserve"> 19-2015</t>
  </si>
  <si>
    <t xml:space="preserve"> 20-2015</t>
  </si>
  <si>
    <t xml:space="preserve"> 21-2015</t>
  </si>
  <si>
    <t xml:space="preserve"> 22-2015</t>
  </si>
  <si>
    <t>23-2015</t>
  </si>
  <si>
    <t>24-2015</t>
  </si>
  <si>
    <t xml:space="preserve"> 25-2015</t>
  </si>
  <si>
    <t xml:space="preserve"> 26-2015</t>
  </si>
  <si>
    <t xml:space="preserve"> 27-2015</t>
  </si>
  <si>
    <t xml:space="preserve"> 28-2015</t>
  </si>
  <si>
    <t xml:space="preserve"> 29-2015</t>
  </si>
  <si>
    <t xml:space="preserve"> 30-2015</t>
  </si>
  <si>
    <t xml:space="preserve"> 31-2015</t>
  </si>
  <si>
    <t xml:space="preserve"> 32-2015</t>
  </si>
  <si>
    <t xml:space="preserve"> 33-2015</t>
  </si>
  <si>
    <t xml:space="preserve"> 34-2015</t>
  </si>
  <si>
    <t>35-2015</t>
  </si>
  <si>
    <t xml:space="preserve"> 36-2015</t>
  </si>
  <si>
    <t xml:space="preserve"> 37-2015</t>
  </si>
  <si>
    <t xml:space="preserve"> 38-2015</t>
  </si>
  <si>
    <t xml:space="preserve"> 39-2015</t>
  </si>
  <si>
    <t xml:space="preserve"> 40-2015</t>
  </si>
  <si>
    <t xml:space="preserve"> 41-2015</t>
  </si>
  <si>
    <t xml:space="preserve"> 42-2015</t>
  </si>
  <si>
    <t xml:space="preserve"> 43-2015</t>
  </si>
  <si>
    <t>44-2015</t>
  </si>
  <si>
    <t>45-2015</t>
  </si>
  <si>
    <t>46-2015</t>
  </si>
  <si>
    <t>47-2015</t>
  </si>
  <si>
    <t>48-2015</t>
  </si>
  <si>
    <t>49-2015</t>
  </si>
  <si>
    <t>50-2015</t>
  </si>
  <si>
    <t>51-2015</t>
  </si>
  <si>
    <t>52-2015</t>
  </si>
  <si>
    <t>INDEFINIDO</t>
  </si>
  <si>
    <t>Profesionales</t>
  </si>
  <si>
    <t>Técnicos</t>
  </si>
  <si>
    <t>No. De Acuerdo Ministerial*</t>
  </si>
  <si>
    <t>* Resolución de Aprobación por la Gerencia General</t>
  </si>
  <si>
    <t>A-1-2015</t>
  </si>
  <si>
    <t>A-2-2015</t>
  </si>
  <si>
    <t>A-4-2015</t>
  </si>
  <si>
    <t>A-6-2015</t>
  </si>
  <si>
    <t>A-8-2015</t>
  </si>
  <si>
    <t>A-9-2015</t>
  </si>
  <si>
    <t>A-11-2015</t>
  </si>
  <si>
    <t>A-12-2015</t>
  </si>
  <si>
    <t>A-14-2015</t>
  </si>
  <si>
    <t>A-16-2015</t>
  </si>
  <si>
    <t>Mynor Guillermo Miranda Vásquez</t>
  </si>
  <si>
    <t>4-2017</t>
  </si>
  <si>
    <t>5-2018</t>
  </si>
  <si>
    <t>Verny Saúl Arriaza Méndez</t>
  </si>
  <si>
    <t>39-2016</t>
  </si>
  <si>
    <t>AGN-4-2016</t>
  </si>
  <si>
    <t>AGN-189-2014</t>
  </si>
  <si>
    <t>03/11/2014</t>
  </si>
  <si>
    <t>Fecha de Acuerdo Ministerial*</t>
  </si>
  <si>
    <t>47-2016</t>
  </si>
  <si>
    <t>Ana Laura Ramírez Portillo</t>
  </si>
  <si>
    <t>Guillermo Arturo García Ramírez</t>
  </si>
  <si>
    <t>48-2016</t>
  </si>
  <si>
    <t>49-2016</t>
  </si>
  <si>
    <t>50-2016</t>
  </si>
  <si>
    <t>51-2016</t>
  </si>
  <si>
    <t>52-2016</t>
  </si>
  <si>
    <t>Douglas Augusto Arango Ordoñez</t>
  </si>
  <si>
    <t>53-2016</t>
  </si>
  <si>
    <t>Rigoberto Ilich Ulianov Duarte Rodríguez</t>
  </si>
  <si>
    <t>Gabriel Alejandro Tobías Ruíz</t>
  </si>
  <si>
    <t>Oliver Michael Salvatierra Jui</t>
  </si>
  <si>
    <t>E22988661</t>
  </si>
  <si>
    <t>GG-A-14-2016</t>
  </si>
  <si>
    <t>GG-A-8-2016</t>
  </si>
  <si>
    <t>NPG</t>
  </si>
  <si>
    <t>E19923074</t>
  </si>
  <si>
    <t>E20089066</t>
  </si>
  <si>
    <t>GG-A-9-2016</t>
  </si>
  <si>
    <t>E21334714</t>
  </si>
  <si>
    <t>GG-A-11-2016</t>
  </si>
  <si>
    <t>E22989730</t>
  </si>
  <si>
    <t>E22989307</t>
  </si>
  <si>
    <t>E22990194</t>
  </si>
  <si>
    <t>De conformidad a consultas con la Unidad Desconconcentrada de Administración Financiera  (UDAF) de  FONAGRO, estos datos no varían con relación a los del mes de octtubre de 2016</t>
  </si>
  <si>
    <t>Fecha de elaboración: 5 de noviembre de 2016</t>
  </si>
  <si>
    <t>REPORTE DE CONTRATOS  DICIEMBRE  DE 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</si>
</sst>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Q&quot;* #,##0.00_);_(&quot;Q&quot;* \(#,##0.00\);_(&quot;Q&quot;* &quot;-&quot;??_);_(@_)"/>
    <numFmt numFmtId="43" formatCode="_(* #,##0.00_);_(* \(#,##0.00\);_(* &quot;-&quot;??_);_(@_)"/>
    <numFmt numFmtId="164" formatCode="_-&quot;Q&quot;* #,##0.00_-;\-&quot;Q&quot;* #,##0.00_-;_-&quot;Q&quot;* &quot;-&quot;??_-;_-@_-"/>
    <numFmt numFmtId="165" formatCode="_-* #,##0.00_-;\-* #,##0.00_-;_-* &quot;-&quot;??_-;_-@_-"/>
    <numFmt numFmtId="166" formatCode="dd/mm/yyyy;@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0"/>
      <color theme="1"/>
      <name val="Arial Narrow"/>
      <family val="2"/>
    </font>
    <font>
      <sz val="12"/>
      <color rgb="FF000000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10"/>
      <name val="Arial"/>
      <family val="2"/>
    </font>
    <font>
      <sz val="8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8" fillId="0" borderId="0"/>
    <xf numFmtId="0" fontId="2" fillId="0" borderId="0"/>
    <xf numFmtId="9" fontId="8" fillId="0" borderId="0" applyFont="0" applyFill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5" fillId="0" borderId="9" xfId="0" applyFont="1" applyBorder="1" applyAlignment="1">
      <alignment vertical="center"/>
    </xf>
    <xf numFmtId="49" fontId="5" fillId="0" borderId="9" xfId="0" applyNumberFormat="1" applyFont="1" applyFill="1" applyBorder="1" applyAlignment="1">
      <alignment horizontal="center" vertical="center"/>
    </xf>
    <xf numFmtId="14" fontId="2" fillId="0" borderId="9" xfId="0" applyNumberFormat="1" applyFont="1" applyBorder="1"/>
    <xf numFmtId="14" fontId="2" fillId="0" borderId="9" xfId="0" applyNumberFormat="1" applyFont="1" applyBorder="1" applyAlignment="1">
      <alignment horizontal="center"/>
    </xf>
    <xf numFmtId="14" fontId="2" fillId="0" borderId="9" xfId="0" applyNumberFormat="1" applyFont="1" applyBorder="1" applyAlignment="1"/>
    <xf numFmtId="164" fontId="2" fillId="0" borderId="10" xfId="1" applyFont="1" applyBorder="1"/>
    <xf numFmtId="49" fontId="6" fillId="0" borderId="9" xfId="0" applyNumberFormat="1" applyFont="1" applyFill="1" applyBorder="1" applyAlignment="1">
      <alignment horizontal="center" vertical="center"/>
    </xf>
    <xf numFmtId="14" fontId="2" fillId="2" borderId="9" xfId="0" applyNumberFormat="1" applyFont="1" applyFill="1" applyBorder="1" applyAlignment="1">
      <alignment horizontal="center"/>
    </xf>
    <xf numFmtId="49" fontId="5" fillId="0" borderId="9" xfId="0" applyNumberFormat="1" applyFont="1" applyFill="1" applyBorder="1" applyAlignment="1">
      <alignment horizontal="center" vertical="center" wrapText="1"/>
    </xf>
    <xf numFmtId="14" fontId="2" fillId="0" borderId="9" xfId="0" applyNumberFormat="1" applyFont="1" applyFill="1" applyBorder="1"/>
    <xf numFmtId="14" fontId="2" fillId="0" borderId="9" xfId="0" applyNumberFormat="1" applyFont="1" applyFill="1" applyBorder="1" applyAlignment="1"/>
    <xf numFmtId="164" fontId="2" fillId="0" borderId="10" xfId="1" applyFont="1" applyFill="1" applyBorder="1"/>
    <xf numFmtId="14" fontId="2" fillId="0" borderId="9" xfId="0" applyNumberFormat="1" applyFont="1" applyFill="1" applyBorder="1" applyAlignment="1">
      <alignment horizontal="center"/>
    </xf>
    <xf numFmtId="0" fontId="6" fillId="0" borderId="9" xfId="0" applyFont="1" applyBorder="1" applyAlignment="1">
      <alignment vertical="center"/>
    </xf>
    <xf numFmtId="14" fontId="7" fillId="0" borderId="9" xfId="0" applyNumberFormat="1" applyFont="1" applyFill="1" applyBorder="1" applyAlignment="1"/>
    <xf numFmtId="0" fontId="5" fillId="0" borderId="11" xfId="0" applyFont="1" applyBorder="1" applyAlignment="1">
      <alignment vertical="center"/>
    </xf>
    <xf numFmtId="49" fontId="5" fillId="0" borderId="11" xfId="0" applyNumberFormat="1" applyFont="1" applyFill="1" applyBorder="1" applyAlignment="1">
      <alignment horizontal="center" vertical="center"/>
    </xf>
    <xf numFmtId="14" fontId="2" fillId="0" borderId="11" xfId="0" applyNumberFormat="1" applyFont="1" applyFill="1" applyBorder="1"/>
    <xf numFmtId="164" fontId="2" fillId="0" borderId="12" xfId="1" applyFont="1" applyFill="1" applyBorder="1"/>
    <xf numFmtId="0" fontId="2" fillId="0" borderId="13" xfId="0" applyFont="1" applyBorder="1" applyAlignment="1">
      <alignment horizontal="center"/>
    </xf>
    <xf numFmtId="0" fontId="5" fillId="0" borderId="14" xfId="0" applyFont="1" applyBorder="1" applyAlignment="1">
      <alignment vertical="center"/>
    </xf>
    <xf numFmtId="49" fontId="5" fillId="0" borderId="14" xfId="0" applyNumberFormat="1" applyFont="1" applyFill="1" applyBorder="1" applyAlignment="1">
      <alignment horizontal="center" vertical="center"/>
    </xf>
    <xf numFmtId="14" fontId="2" fillId="0" borderId="14" xfId="0" applyNumberFormat="1" applyFont="1" applyFill="1" applyBorder="1"/>
    <xf numFmtId="14" fontId="2" fillId="0" borderId="14" xfId="0" applyNumberFormat="1" applyFont="1" applyFill="1" applyBorder="1" applyAlignment="1">
      <alignment horizontal="center"/>
    </xf>
    <xf numFmtId="14" fontId="2" fillId="0" borderId="14" xfId="0" applyNumberFormat="1" applyFont="1" applyFill="1" applyBorder="1" applyAlignment="1"/>
    <xf numFmtId="164" fontId="2" fillId="0" borderId="15" xfId="1" applyFont="1" applyFill="1" applyBorder="1"/>
    <xf numFmtId="0" fontId="2" fillId="0" borderId="16" xfId="0" applyFont="1" applyFill="1" applyBorder="1" applyAlignment="1">
      <alignment horizontal="center"/>
    </xf>
    <xf numFmtId="49" fontId="9" fillId="0" borderId="18" xfId="0" applyNumberFormat="1" applyFont="1" applyFill="1" applyBorder="1" applyAlignment="1">
      <alignment horizontal="center"/>
    </xf>
    <xf numFmtId="14" fontId="2" fillId="0" borderId="17" xfId="0" applyNumberFormat="1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18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7" xfId="0" applyFont="1" applyFill="1" applyBorder="1" applyAlignment="1"/>
    <xf numFmtId="0" fontId="10" fillId="0" borderId="0" xfId="0" applyFont="1"/>
    <xf numFmtId="0" fontId="0" fillId="0" borderId="19" xfId="0" applyBorder="1" applyAlignment="1">
      <alignment horizontal="center"/>
    </xf>
    <xf numFmtId="49" fontId="5" fillId="0" borderId="19" xfId="0" applyNumberFormat="1" applyFont="1" applyFill="1" applyBorder="1" applyAlignment="1">
      <alignment horizontal="center" vertical="center"/>
    </xf>
    <xf numFmtId="164" fontId="2" fillId="0" borderId="19" xfId="1" applyFont="1" applyBorder="1"/>
    <xf numFmtId="164" fontId="2" fillId="0" borderId="19" xfId="1" applyFont="1" applyFill="1" applyBorder="1"/>
    <xf numFmtId="164" fontId="0" fillId="0" borderId="0" xfId="0" applyNumberFormat="1"/>
    <xf numFmtId="164" fontId="0" fillId="3" borderId="0" xfId="0" applyNumberFormat="1" applyFill="1"/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horizontal="center"/>
    </xf>
    <xf numFmtId="49" fontId="5" fillId="0" borderId="0" xfId="0" applyNumberFormat="1" applyFont="1" applyFill="1" applyBorder="1" applyAlignment="1">
      <alignment horizontal="center" vertical="center"/>
    </xf>
    <xf numFmtId="164" fontId="2" fillId="0" borderId="0" xfId="1" applyFont="1" applyBorder="1"/>
    <xf numFmtId="164" fontId="2" fillId="0" borderId="0" xfId="1" applyFont="1" applyFill="1" applyBorder="1"/>
    <xf numFmtId="0" fontId="0" fillId="0" borderId="19" xfId="0" applyBorder="1"/>
    <xf numFmtId="0" fontId="5" fillId="0" borderId="19" xfId="0" applyFont="1" applyFill="1" applyBorder="1" applyAlignment="1">
      <alignment vertical="center"/>
    </xf>
    <xf numFmtId="0" fontId="5" fillId="4" borderId="19" xfId="0" applyFont="1" applyFill="1" applyBorder="1" applyAlignment="1">
      <alignment vertical="center"/>
    </xf>
    <xf numFmtId="0" fontId="0" fillId="0" borderId="19" xfId="0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 vertical="center"/>
    </xf>
    <xf numFmtId="0" fontId="10" fillId="3" borderId="19" xfId="0" applyFont="1" applyFill="1" applyBorder="1" applyAlignment="1">
      <alignment horizontal="center" vertical="center" wrapText="1"/>
    </xf>
    <xf numFmtId="0" fontId="5" fillId="4" borderId="23" xfId="0" applyFont="1" applyFill="1" applyBorder="1" applyAlignment="1">
      <alignment vertical="center"/>
    </xf>
    <xf numFmtId="0" fontId="5" fillId="4" borderId="22" xfId="0" applyFont="1" applyFill="1" applyBorder="1" applyAlignment="1">
      <alignment vertical="center"/>
    </xf>
    <xf numFmtId="0" fontId="0" fillId="0" borderId="22" xfId="0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0" fillId="0" borderId="0" xfId="0" applyFont="1" applyFill="1"/>
    <xf numFmtId="0" fontId="0" fillId="0" borderId="1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164" fontId="2" fillId="0" borderId="24" xfId="1" applyFont="1" applyBorder="1"/>
    <xf numFmtId="0" fontId="0" fillId="0" borderId="25" xfId="0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5" fillId="0" borderId="19" xfId="0" applyFont="1" applyBorder="1" applyAlignment="1">
      <alignment vertical="center"/>
    </xf>
    <xf numFmtId="0" fontId="10" fillId="5" borderId="19" xfId="0" applyFont="1" applyFill="1" applyBorder="1" applyAlignment="1">
      <alignment vertical="center"/>
    </xf>
    <xf numFmtId="0" fontId="10" fillId="5" borderId="19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/>
    </xf>
    <xf numFmtId="164" fontId="0" fillId="0" borderId="19" xfId="1" applyFont="1" applyBorder="1"/>
    <xf numFmtId="0" fontId="0" fillId="0" borderId="0" xfId="0" applyAlignment="1">
      <alignment horizontal="center"/>
    </xf>
    <xf numFmtId="0" fontId="0" fillId="0" borderId="19" xfId="0" applyFont="1" applyBorder="1" applyAlignment="1">
      <alignment horizontal="center" vertical="center"/>
    </xf>
    <xf numFmtId="166" fontId="0" fillId="0" borderId="19" xfId="8" applyNumberFormat="1" applyFont="1" applyFill="1" applyBorder="1" applyAlignment="1">
      <alignment horizontal="center"/>
    </xf>
    <xf numFmtId="0" fontId="0" fillId="4" borderId="19" xfId="8" applyFont="1" applyFill="1" applyBorder="1"/>
    <xf numFmtId="164" fontId="0" fillId="0" borderId="19" xfId="1" applyFont="1" applyFill="1" applyBorder="1" applyAlignment="1">
      <alignment horizontal="center"/>
    </xf>
    <xf numFmtId="0" fontId="0" fillId="0" borderId="19" xfId="0" applyFont="1" applyBorder="1" applyAlignment="1">
      <alignment horizontal="center"/>
    </xf>
    <xf numFmtId="49" fontId="0" fillId="0" borderId="19" xfId="8" applyNumberFormat="1" applyFont="1" applyFill="1" applyBorder="1" applyAlignment="1">
      <alignment horizontal="center"/>
    </xf>
    <xf numFmtId="166" fontId="0" fillId="4" borderId="19" xfId="8" applyNumberFormat="1" applyFont="1" applyFill="1" applyBorder="1" applyAlignment="1">
      <alignment horizontal="center"/>
    </xf>
    <xf numFmtId="17" fontId="0" fillId="0" borderId="19" xfId="8" applyNumberFormat="1" applyFont="1" applyFill="1" applyBorder="1" applyAlignment="1">
      <alignment horizontal="center"/>
    </xf>
    <xf numFmtId="164" fontId="0" fillId="0" borderId="19" xfId="1" applyFont="1" applyFill="1" applyBorder="1"/>
    <xf numFmtId="14" fontId="0" fillId="0" borderId="19" xfId="0" applyNumberFormat="1" applyFont="1" applyBorder="1"/>
    <xf numFmtId="0" fontId="0" fillId="0" borderId="19" xfId="0" applyFont="1" applyBorder="1"/>
    <xf numFmtId="14" fontId="0" fillId="0" borderId="19" xfId="0" applyNumberFormat="1" applyFont="1" applyBorder="1" applyAlignment="1">
      <alignment horizontal="center"/>
    </xf>
    <xf numFmtId="0" fontId="0" fillId="0" borderId="0" xfId="0" applyFont="1" applyAlignment="1">
      <alignment vertical="center"/>
    </xf>
    <xf numFmtId="49" fontId="12" fillId="0" borderId="19" xfId="0" applyNumberFormat="1" applyFont="1" applyFill="1" applyBorder="1" applyAlignment="1">
      <alignment horizontal="center"/>
    </xf>
    <xf numFmtId="49" fontId="0" fillId="0" borderId="19" xfId="0" applyNumberFormat="1" applyFont="1" applyFill="1" applyBorder="1" applyAlignment="1">
      <alignment horizontal="center"/>
    </xf>
    <xf numFmtId="0" fontId="13" fillId="4" borderId="19" xfId="0" applyFont="1" applyFill="1" applyBorder="1" applyAlignment="1">
      <alignment vertical="center"/>
    </xf>
    <xf numFmtId="49" fontId="13" fillId="0" borderId="19" xfId="0" applyNumberFormat="1" applyFont="1" applyFill="1" applyBorder="1" applyAlignment="1">
      <alignment horizontal="center" vertical="center"/>
    </xf>
    <xf numFmtId="0" fontId="13" fillId="0" borderId="19" xfId="0" applyFont="1" applyBorder="1" applyAlignment="1">
      <alignment vertical="center"/>
    </xf>
    <xf numFmtId="49" fontId="14" fillId="0" borderId="19" xfId="8" applyNumberFormat="1" applyFont="1" applyFill="1" applyBorder="1" applyAlignment="1">
      <alignment horizontal="center"/>
    </xf>
    <xf numFmtId="0" fontId="0" fillId="0" borderId="19" xfId="0" applyFill="1" applyBorder="1" applyAlignment="1">
      <alignment horizontal="center" vertical="center"/>
    </xf>
    <xf numFmtId="0" fontId="0" fillId="0" borderId="19" xfId="0" applyFill="1" applyBorder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0" fillId="0" borderId="27" xfId="0" applyBorder="1" applyAlignment="1">
      <alignment horizontal="left" wrapText="1"/>
    </xf>
    <xf numFmtId="0" fontId="3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</cellXfs>
  <cellStyles count="14">
    <cellStyle name="Millares 2" xfId="2"/>
    <cellStyle name="Millares 3" xfId="3"/>
    <cellStyle name="Millares 4" xfId="4"/>
    <cellStyle name="Millares 5" xfId="5"/>
    <cellStyle name="Millares 6" xfId="6"/>
    <cellStyle name="Moneda" xfId="1" builtinId="4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5" xfId="12"/>
    <cellStyle name="Porcentual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2105025</xdr:colOff>
      <xdr:row>6</xdr:row>
      <xdr:rowOff>0</xdr:rowOff>
    </xdr:from>
    <xdr:to>
      <xdr:col>2</xdr:col>
      <xdr:colOff>19050</xdr:colOff>
      <xdr:row>7</xdr:row>
      <xdr:rowOff>57150</xdr:rowOff>
    </xdr:to>
    <xdr:sp macro="" textlink="">
      <xdr:nvSpPr>
        <xdr:cNvPr id="2" name="Cuadro de texto 2"/>
        <xdr:cNvSpPr txBox="1"/>
      </xdr:nvSpPr>
      <xdr:spPr>
        <a:xfrm>
          <a:off x="2333625" y="13430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6</xdr:row>
      <xdr:rowOff>0</xdr:rowOff>
    </xdr:from>
    <xdr:to>
      <xdr:col>2</xdr:col>
      <xdr:colOff>19050</xdr:colOff>
      <xdr:row>7</xdr:row>
      <xdr:rowOff>57150</xdr:rowOff>
    </xdr:to>
    <xdr:sp macro="" textlink="">
      <xdr:nvSpPr>
        <xdr:cNvPr id="3" name="Cuadro de texto 2"/>
        <xdr:cNvSpPr txBox="1"/>
      </xdr:nvSpPr>
      <xdr:spPr>
        <a:xfrm>
          <a:off x="2333625" y="13430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8</xdr:row>
      <xdr:rowOff>0</xdr:rowOff>
    </xdr:from>
    <xdr:to>
      <xdr:col>2</xdr:col>
      <xdr:colOff>19050</xdr:colOff>
      <xdr:row>9</xdr:row>
      <xdr:rowOff>0</xdr:rowOff>
    </xdr:to>
    <xdr:sp macro="" textlink="">
      <xdr:nvSpPr>
        <xdr:cNvPr id="4" name="Cuadro de texto 2"/>
        <xdr:cNvSpPr txBox="1"/>
      </xdr:nvSpPr>
      <xdr:spPr>
        <a:xfrm>
          <a:off x="2333625" y="17430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8</xdr:row>
      <xdr:rowOff>0</xdr:rowOff>
    </xdr:from>
    <xdr:to>
      <xdr:col>2</xdr:col>
      <xdr:colOff>19050</xdr:colOff>
      <xdr:row>9</xdr:row>
      <xdr:rowOff>0</xdr:rowOff>
    </xdr:to>
    <xdr:sp macro="" textlink="">
      <xdr:nvSpPr>
        <xdr:cNvPr id="5" name="Cuadro de texto 2"/>
        <xdr:cNvSpPr txBox="1"/>
      </xdr:nvSpPr>
      <xdr:spPr>
        <a:xfrm>
          <a:off x="2333625" y="17430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6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7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8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9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16</xdr:row>
      <xdr:rowOff>0</xdr:rowOff>
    </xdr:from>
    <xdr:to>
      <xdr:col>2</xdr:col>
      <xdr:colOff>19050</xdr:colOff>
      <xdr:row>17</xdr:row>
      <xdr:rowOff>57150</xdr:rowOff>
    </xdr:to>
    <xdr:sp macro="" textlink="">
      <xdr:nvSpPr>
        <xdr:cNvPr id="10" name="Cuadro de texto 2"/>
        <xdr:cNvSpPr txBox="1"/>
      </xdr:nvSpPr>
      <xdr:spPr>
        <a:xfrm>
          <a:off x="2333625" y="33432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16</xdr:row>
      <xdr:rowOff>0</xdr:rowOff>
    </xdr:from>
    <xdr:to>
      <xdr:col>2</xdr:col>
      <xdr:colOff>19050</xdr:colOff>
      <xdr:row>17</xdr:row>
      <xdr:rowOff>57150</xdr:rowOff>
    </xdr:to>
    <xdr:sp macro="" textlink="">
      <xdr:nvSpPr>
        <xdr:cNvPr id="11" name="Cuadro de texto 2"/>
        <xdr:cNvSpPr txBox="1"/>
      </xdr:nvSpPr>
      <xdr:spPr>
        <a:xfrm>
          <a:off x="2333625" y="33432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20</xdr:row>
      <xdr:rowOff>0</xdr:rowOff>
    </xdr:from>
    <xdr:to>
      <xdr:col>2</xdr:col>
      <xdr:colOff>19050</xdr:colOff>
      <xdr:row>21</xdr:row>
      <xdr:rowOff>57150</xdr:rowOff>
    </xdr:to>
    <xdr:sp macro="" textlink="">
      <xdr:nvSpPr>
        <xdr:cNvPr id="12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20</xdr:row>
      <xdr:rowOff>0</xdr:rowOff>
    </xdr:from>
    <xdr:to>
      <xdr:col>2</xdr:col>
      <xdr:colOff>19050</xdr:colOff>
      <xdr:row>21</xdr:row>
      <xdr:rowOff>57150</xdr:rowOff>
    </xdr:to>
    <xdr:sp macro="" textlink="">
      <xdr:nvSpPr>
        <xdr:cNvPr id="13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0</xdr:rowOff>
    </xdr:to>
    <xdr:sp macro="" textlink="">
      <xdr:nvSpPr>
        <xdr:cNvPr id="14" name="Cuadro de texto 2"/>
        <xdr:cNvSpPr txBox="1"/>
      </xdr:nvSpPr>
      <xdr:spPr>
        <a:xfrm>
          <a:off x="2333625" y="45434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0</xdr:rowOff>
    </xdr:to>
    <xdr:sp macro="" textlink="">
      <xdr:nvSpPr>
        <xdr:cNvPr id="15" name="Cuadro de texto 2"/>
        <xdr:cNvSpPr txBox="1"/>
      </xdr:nvSpPr>
      <xdr:spPr>
        <a:xfrm>
          <a:off x="2333625" y="45434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57150</xdr:rowOff>
    </xdr:to>
    <xdr:sp macro="" textlink="">
      <xdr:nvSpPr>
        <xdr:cNvPr id="16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57150</xdr:rowOff>
    </xdr:to>
    <xdr:sp macro="" textlink="">
      <xdr:nvSpPr>
        <xdr:cNvPr id="17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23</xdr:row>
      <xdr:rowOff>0</xdr:rowOff>
    </xdr:from>
    <xdr:to>
      <xdr:col>2</xdr:col>
      <xdr:colOff>19050</xdr:colOff>
      <xdr:row>24</xdr:row>
      <xdr:rowOff>0</xdr:rowOff>
    </xdr:to>
    <xdr:sp macro="" textlink="">
      <xdr:nvSpPr>
        <xdr:cNvPr id="18" name="Cuadro de texto 2"/>
        <xdr:cNvSpPr txBox="1"/>
      </xdr:nvSpPr>
      <xdr:spPr>
        <a:xfrm>
          <a:off x="2333625" y="51435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23</xdr:row>
      <xdr:rowOff>0</xdr:rowOff>
    </xdr:from>
    <xdr:to>
      <xdr:col>2</xdr:col>
      <xdr:colOff>19050</xdr:colOff>
      <xdr:row>24</xdr:row>
      <xdr:rowOff>0</xdr:rowOff>
    </xdr:to>
    <xdr:sp macro="" textlink="">
      <xdr:nvSpPr>
        <xdr:cNvPr id="19" name="Cuadro de texto 2"/>
        <xdr:cNvSpPr txBox="1"/>
      </xdr:nvSpPr>
      <xdr:spPr>
        <a:xfrm>
          <a:off x="2333625" y="51435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24</xdr:row>
      <xdr:rowOff>0</xdr:rowOff>
    </xdr:from>
    <xdr:to>
      <xdr:col>2</xdr:col>
      <xdr:colOff>19050</xdr:colOff>
      <xdr:row>24</xdr:row>
      <xdr:rowOff>57150</xdr:rowOff>
    </xdr:to>
    <xdr:sp macro="" textlink="">
      <xdr:nvSpPr>
        <xdr:cNvPr id="20" name="Cuadro de texto 2"/>
        <xdr:cNvSpPr txBox="1"/>
      </xdr:nvSpPr>
      <xdr:spPr>
        <a:xfrm>
          <a:off x="2333625" y="53435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24</xdr:row>
      <xdr:rowOff>0</xdr:rowOff>
    </xdr:from>
    <xdr:to>
      <xdr:col>2</xdr:col>
      <xdr:colOff>19050</xdr:colOff>
      <xdr:row>24</xdr:row>
      <xdr:rowOff>57150</xdr:rowOff>
    </xdr:to>
    <xdr:sp macro="" textlink="">
      <xdr:nvSpPr>
        <xdr:cNvPr id="21" name="Cuadro de texto 2"/>
        <xdr:cNvSpPr txBox="1"/>
      </xdr:nvSpPr>
      <xdr:spPr>
        <a:xfrm>
          <a:off x="2333625" y="53435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24</xdr:row>
      <xdr:rowOff>0</xdr:rowOff>
    </xdr:from>
    <xdr:to>
      <xdr:col>2</xdr:col>
      <xdr:colOff>19050</xdr:colOff>
      <xdr:row>25</xdr:row>
      <xdr:rowOff>57150</xdr:rowOff>
    </xdr:to>
    <xdr:sp macro="" textlink="">
      <xdr:nvSpPr>
        <xdr:cNvPr id="22" name="Cuadro de texto 2"/>
        <xdr:cNvSpPr txBox="1"/>
      </xdr:nvSpPr>
      <xdr:spPr>
        <a:xfrm>
          <a:off x="2333625" y="55435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24</xdr:row>
      <xdr:rowOff>0</xdr:rowOff>
    </xdr:from>
    <xdr:to>
      <xdr:col>2</xdr:col>
      <xdr:colOff>19050</xdr:colOff>
      <xdr:row>25</xdr:row>
      <xdr:rowOff>57150</xdr:rowOff>
    </xdr:to>
    <xdr:sp macro="" textlink="">
      <xdr:nvSpPr>
        <xdr:cNvPr id="23" name="Cuadro de texto 2"/>
        <xdr:cNvSpPr txBox="1"/>
      </xdr:nvSpPr>
      <xdr:spPr>
        <a:xfrm>
          <a:off x="2333625" y="55435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25</xdr:row>
      <xdr:rowOff>0</xdr:rowOff>
    </xdr:from>
    <xdr:to>
      <xdr:col>2</xdr:col>
      <xdr:colOff>19050</xdr:colOff>
      <xdr:row>26</xdr:row>
      <xdr:rowOff>57150</xdr:rowOff>
    </xdr:to>
    <xdr:sp macro="" textlink="">
      <xdr:nvSpPr>
        <xdr:cNvPr id="24" name="Cuadro de texto 2"/>
        <xdr:cNvSpPr txBox="1"/>
      </xdr:nvSpPr>
      <xdr:spPr>
        <a:xfrm>
          <a:off x="2333625" y="57435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25</xdr:row>
      <xdr:rowOff>0</xdr:rowOff>
    </xdr:from>
    <xdr:to>
      <xdr:col>2</xdr:col>
      <xdr:colOff>19050</xdr:colOff>
      <xdr:row>26</xdr:row>
      <xdr:rowOff>57150</xdr:rowOff>
    </xdr:to>
    <xdr:sp macro="" textlink="">
      <xdr:nvSpPr>
        <xdr:cNvPr id="25" name="Cuadro de texto 2"/>
        <xdr:cNvSpPr txBox="1"/>
      </xdr:nvSpPr>
      <xdr:spPr>
        <a:xfrm>
          <a:off x="2333625" y="57435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26</xdr:row>
      <xdr:rowOff>0</xdr:rowOff>
    </xdr:from>
    <xdr:to>
      <xdr:col>2</xdr:col>
      <xdr:colOff>19050</xdr:colOff>
      <xdr:row>27</xdr:row>
      <xdr:rowOff>57150</xdr:rowOff>
    </xdr:to>
    <xdr:sp macro="" textlink="">
      <xdr:nvSpPr>
        <xdr:cNvPr id="26" name="Cuadro de texto 2"/>
        <xdr:cNvSpPr txBox="1"/>
      </xdr:nvSpPr>
      <xdr:spPr>
        <a:xfrm>
          <a:off x="2333625" y="59436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26</xdr:row>
      <xdr:rowOff>0</xdr:rowOff>
    </xdr:from>
    <xdr:to>
      <xdr:col>2</xdr:col>
      <xdr:colOff>19050</xdr:colOff>
      <xdr:row>27</xdr:row>
      <xdr:rowOff>57150</xdr:rowOff>
    </xdr:to>
    <xdr:sp macro="" textlink="">
      <xdr:nvSpPr>
        <xdr:cNvPr id="27" name="Cuadro de texto 2"/>
        <xdr:cNvSpPr txBox="1"/>
      </xdr:nvSpPr>
      <xdr:spPr>
        <a:xfrm>
          <a:off x="2333625" y="59436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27</xdr:row>
      <xdr:rowOff>0</xdr:rowOff>
    </xdr:from>
    <xdr:to>
      <xdr:col>2</xdr:col>
      <xdr:colOff>19050</xdr:colOff>
      <xdr:row>28</xdr:row>
      <xdr:rowOff>57150</xdr:rowOff>
    </xdr:to>
    <xdr:sp macro="" textlink="">
      <xdr:nvSpPr>
        <xdr:cNvPr id="28" name="Cuadro de texto 2"/>
        <xdr:cNvSpPr txBox="1"/>
      </xdr:nvSpPr>
      <xdr:spPr>
        <a:xfrm>
          <a:off x="2333625" y="61436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27</xdr:row>
      <xdr:rowOff>0</xdr:rowOff>
    </xdr:from>
    <xdr:to>
      <xdr:col>2</xdr:col>
      <xdr:colOff>19050</xdr:colOff>
      <xdr:row>28</xdr:row>
      <xdr:rowOff>57150</xdr:rowOff>
    </xdr:to>
    <xdr:sp macro="" textlink="">
      <xdr:nvSpPr>
        <xdr:cNvPr id="29" name="Cuadro de texto 2"/>
        <xdr:cNvSpPr txBox="1"/>
      </xdr:nvSpPr>
      <xdr:spPr>
        <a:xfrm>
          <a:off x="2333625" y="61436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28</xdr:row>
      <xdr:rowOff>0</xdr:rowOff>
    </xdr:from>
    <xdr:to>
      <xdr:col>2</xdr:col>
      <xdr:colOff>19050</xdr:colOff>
      <xdr:row>29</xdr:row>
      <xdr:rowOff>57150</xdr:rowOff>
    </xdr:to>
    <xdr:sp macro="" textlink="">
      <xdr:nvSpPr>
        <xdr:cNvPr id="30" name="Cuadro de texto 2"/>
        <xdr:cNvSpPr txBox="1"/>
      </xdr:nvSpPr>
      <xdr:spPr>
        <a:xfrm>
          <a:off x="2333625" y="63436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28</xdr:row>
      <xdr:rowOff>0</xdr:rowOff>
    </xdr:from>
    <xdr:to>
      <xdr:col>2</xdr:col>
      <xdr:colOff>19050</xdr:colOff>
      <xdr:row>29</xdr:row>
      <xdr:rowOff>57150</xdr:rowOff>
    </xdr:to>
    <xdr:sp macro="" textlink="">
      <xdr:nvSpPr>
        <xdr:cNvPr id="31" name="Cuadro de texto 2"/>
        <xdr:cNvSpPr txBox="1"/>
      </xdr:nvSpPr>
      <xdr:spPr>
        <a:xfrm>
          <a:off x="2333625" y="63436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29</xdr:row>
      <xdr:rowOff>0</xdr:rowOff>
    </xdr:from>
    <xdr:to>
      <xdr:col>2</xdr:col>
      <xdr:colOff>19050</xdr:colOff>
      <xdr:row>30</xdr:row>
      <xdr:rowOff>57150</xdr:rowOff>
    </xdr:to>
    <xdr:sp macro="" textlink="">
      <xdr:nvSpPr>
        <xdr:cNvPr id="32" name="Cuadro de texto 2"/>
        <xdr:cNvSpPr txBox="1"/>
      </xdr:nvSpPr>
      <xdr:spPr>
        <a:xfrm>
          <a:off x="2333625" y="65436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29</xdr:row>
      <xdr:rowOff>0</xdr:rowOff>
    </xdr:from>
    <xdr:to>
      <xdr:col>2</xdr:col>
      <xdr:colOff>19050</xdr:colOff>
      <xdr:row>30</xdr:row>
      <xdr:rowOff>57150</xdr:rowOff>
    </xdr:to>
    <xdr:sp macro="" textlink="">
      <xdr:nvSpPr>
        <xdr:cNvPr id="33" name="Cuadro de texto 2"/>
        <xdr:cNvSpPr txBox="1"/>
      </xdr:nvSpPr>
      <xdr:spPr>
        <a:xfrm>
          <a:off x="2333625" y="65436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30</xdr:row>
      <xdr:rowOff>0</xdr:rowOff>
    </xdr:from>
    <xdr:to>
      <xdr:col>2</xdr:col>
      <xdr:colOff>19050</xdr:colOff>
      <xdr:row>31</xdr:row>
      <xdr:rowOff>57150</xdr:rowOff>
    </xdr:to>
    <xdr:sp macro="" textlink="">
      <xdr:nvSpPr>
        <xdr:cNvPr id="34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30</xdr:row>
      <xdr:rowOff>0</xdr:rowOff>
    </xdr:from>
    <xdr:to>
      <xdr:col>2</xdr:col>
      <xdr:colOff>19050</xdr:colOff>
      <xdr:row>31</xdr:row>
      <xdr:rowOff>57150</xdr:rowOff>
    </xdr:to>
    <xdr:sp macro="" textlink="">
      <xdr:nvSpPr>
        <xdr:cNvPr id="35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31</xdr:row>
      <xdr:rowOff>0</xdr:rowOff>
    </xdr:from>
    <xdr:to>
      <xdr:col>2</xdr:col>
      <xdr:colOff>19050</xdr:colOff>
      <xdr:row>32</xdr:row>
      <xdr:rowOff>57150</xdr:rowOff>
    </xdr:to>
    <xdr:sp macro="" textlink="">
      <xdr:nvSpPr>
        <xdr:cNvPr id="36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31</xdr:row>
      <xdr:rowOff>0</xdr:rowOff>
    </xdr:from>
    <xdr:to>
      <xdr:col>2</xdr:col>
      <xdr:colOff>19050</xdr:colOff>
      <xdr:row>32</xdr:row>
      <xdr:rowOff>57150</xdr:rowOff>
    </xdr:to>
    <xdr:sp macro="" textlink="">
      <xdr:nvSpPr>
        <xdr:cNvPr id="37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37</xdr:row>
      <xdr:rowOff>57150</xdr:rowOff>
    </xdr:to>
    <xdr:sp macro="" textlink="">
      <xdr:nvSpPr>
        <xdr:cNvPr id="38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37</xdr:row>
      <xdr:rowOff>57150</xdr:rowOff>
    </xdr:to>
    <xdr:sp macro="" textlink="">
      <xdr:nvSpPr>
        <xdr:cNvPr id="39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38</xdr:row>
      <xdr:rowOff>0</xdr:rowOff>
    </xdr:to>
    <xdr:sp macro="" textlink="">
      <xdr:nvSpPr>
        <xdr:cNvPr id="40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38</xdr:row>
      <xdr:rowOff>0</xdr:rowOff>
    </xdr:to>
    <xdr:sp macro="" textlink="">
      <xdr:nvSpPr>
        <xdr:cNvPr id="41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38</xdr:row>
      <xdr:rowOff>0</xdr:rowOff>
    </xdr:to>
    <xdr:sp macro="" textlink="">
      <xdr:nvSpPr>
        <xdr:cNvPr id="42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38</xdr:row>
      <xdr:rowOff>0</xdr:rowOff>
    </xdr:to>
    <xdr:sp macro="" textlink="">
      <xdr:nvSpPr>
        <xdr:cNvPr id="43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43</xdr:row>
      <xdr:rowOff>0</xdr:rowOff>
    </xdr:to>
    <xdr:sp macro="" textlink="">
      <xdr:nvSpPr>
        <xdr:cNvPr id="44" name="Cuadro de texto 2"/>
        <xdr:cNvSpPr txBox="1"/>
      </xdr:nvSpPr>
      <xdr:spPr>
        <a:xfrm>
          <a:off x="2333625" y="8343900"/>
          <a:ext cx="95250" cy="1200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43</xdr:row>
      <xdr:rowOff>0</xdr:rowOff>
    </xdr:to>
    <xdr:sp macro="" textlink="">
      <xdr:nvSpPr>
        <xdr:cNvPr id="45" name="Cuadro de texto 2"/>
        <xdr:cNvSpPr txBox="1"/>
      </xdr:nvSpPr>
      <xdr:spPr>
        <a:xfrm>
          <a:off x="2333625" y="8343900"/>
          <a:ext cx="95250" cy="1200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46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47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11</xdr:row>
      <xdr:rowOff>0</xdr:rowOff>
    </xdr:from>
    <xdr:to>
      <xdr:col>2</xdr:col>
      <xdr:colOff>19050</xdr:colOff>
      <xdr:row>12</xdr:row>
      <xdr:rowOff>57150</xdr:rowOff>
    </xdr:to>
    <xdr:sp macro="" textlink="">
      <xdr:nvSpPr>
        <xdr:cNvPr id="48" name="Cuadro de texto 2"/>
        <xdr:cNvSpPr txBox="1"/>
      </xdr:nvSpPr>
      <xdr:spPr>
        <a:xfrm>
          <a:off x="2333625" y="23431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11</xdr:row>
      <xdr:rowOff>0</xdr:rowOff>
    </xdr:from>
    <xdr:to>
      <xdr:col>2</xdr:col>
      <xdr:colOff>19050</xdr:colOff>
      <xdr:row>12</xdr:row>
      <xdr:rowOff>57150</xdr:rowOff>
    </xdr:to>
    <xdr:sp macro="" textlink="">
      <xdr:nvSpPr>
        <xdr:cNvPr id="49" name="Cuadro de texto 2"/>
        <xdr:cNvSpPr txBox="1"/>
      </xdr:nvSpPr>
      <xdr:spPr>
        <a:xfrm>
          <a:off x="2333625" y="23431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12</xdr:row>
      <xdr:rowOff>0</xdr:rowOff>
    </xdr:from>
    <xdr:to>
      <xdr:col>2</xdr:col>
      <xdr:colOff>19050</xdr:colOff>
      <xdr:row>13</xdr:row>
      <xdr:rowOff>57150</xdr:rowOff>
    </xdr:to>
    <xdr:sp macro="" textlink="">
      <xdr:nvSpPr>
        <xdr:cNvPr id="50" name="Cuadro de texto 2"/>
        <xdr:cNvSpPr txBox="1"/>
      </xdr:nvSpPr>
      <xdr:spPr>
        <a:xfrm>
          <a:off x="2333625" y="25431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12</xdr:row>
      <xdr:rowOff>0</xdr:rowOff>
    </xdr:from>
    <xdr:to>
      <xdr:col>2</xdr:col>
      <xdr:colOff>19050</xdr:colOff>
      <xdr:row>13</xdr:row>
      <xdr:rowOff>57150</xdr:rowOff>
    </xdr:to>
    <xdr:sp macro="" textlink="">
      <xdr:nvSpPr>
        <xdr:cNvPr id="51" name="Cuadro de texto 2"/>
        <xdr:cNvSpPr txBox="1"/>
      </xdr:nvSpPr>
      <xdr:spPr>
        <a:xfrm>
          <a:off x="2333625" y="25431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13</xdr:row>
      <xdr:rowOff>0</xdr:rowOff>
    </xdr:from>
    <xdr:to>
      <xdr:col>2</xdr:col>
      <xdr:colOff>19050</xdr:colOff>
      <xdr:row>14</xdr:row>
      <xdr:rowOff>57150</xdr:rowOff>
    </xdr:to>
    <xdr:sp macro="" textlink="">
      <xdr:nvSpPr>
        <xdr:cNvPr id="52" name="Cuadro de texto 2"/>
        <xdr:cNvSpPr txBox="1"/>
      </xdr:nvSpPr>
      <xdr:spPr>
        <a:xfrm>
          <a:off x="2333625" y="27432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13</xdr:row>
      <xdr:rowOff>0</xdr:rowOff>
    </xdr:from>
    <xdr:to>
      <xdr:col>2</xdr:col>
      <xdr:colOff>19050</xdr:colOff>
      <xdr:row>14</xdr:row>
      <xdr:rowOff>57150</xdr:rowOff>
    </xdr:to>
    <xdr:sp macro="" textlink="">
      <xdr:nvSpPr>
        <xdr:cNvPr id="53" name="Cuadro de texto 2"/>
        <xdr:cNvSpPr txBox="1"/>
      </xdr:nvSpPr>
      <xdr:spPr>
        <a:xfrm>
          <a:off x="2333625" y="27432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14</xdr:row>
      <xdr:rowOff>0</xdr:rowOff>
    </xdr:from>
    <xdr:to>
      <xdr:col>2</xdr:col>
      <xdr:colOff>19050</xdr:colOff>
      <xdr:row>15</xdr:row>
      <xdr:rowOff>57150</xdr:rowOff>
    </xdr:to>
    <xdr:sp macro="" textlink="">
      <xdr:nvSpPr>
        <xdr:cNvPr id="54" name="Cuadro de texto 2"/>
        <xdr:cNvSpPr txBox="1"/>
      </xdr:nvSpPr>
      <xdr:spPr>
        <a:xfrm>
          <a:off x="2333625" y="29432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14</xdr:row>
      <xdr:rowOff>0</xdr:rowOff>
    </xdr:from>
    <xdr:to>
      <xdr:col>2</xdr:col>
      <xdr:colOff>19050</xdr:colOff>
      <xdr:row>15</xdr:row>
      <xdr:rowOff>57150</xdr:rowOff>
    </xdr:to>
    <xdr:sp macro="" textlink="">
      <xdr:nvSpPr>
        <xdr:cNvPr id="55" name="Cuadro de texto 2"/>
        <xdr:cNvSpPr txBox="1"/>
      </xdr:nvSpPr>
      <xdr:spPr>
        <a:xfrm>
          <a:off x="2333625" y="29432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56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57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18</xdr:row>
      <xdr:rowOff>0</xdr:rowOff>
    </xdr:from>
    <xdr:to>
      <xdr:col>2</xdr:col>
      <xdr:colOff>19050</xdr:colOff>
      <xdr:row>18</xdr:row>
      <xdr:rowOff>57150</xdr:rowOff>
    </xdr:to>
    <xdr:sp macro="" textlink="">
      <xdr:nvSpPr>
        <xdr:cNvPr id="58" name="Cuadro de texto 2"/>
        <xdr:cNvSpPr txBox="1"/>
      </xdr:nvSpPr>
      <xdr:spPr>
        <a:xfrm>
          <a:off x="2333625" y="37433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18</xdr:row>
      <xdr:rowOff>0</xdr:rowOff>
    </xdr:from>
    <xdr:to>
      <xdr:col>2</xdr:col>
      <xdr:colOff>19050</xdr:colOff>
      <xdr:row>18</xdr:row>
      <xdr:rowOff>57150</xdr:rowOff>
    </xdr:to>
    <xdr:sp macro="" textlink="">
      <xdr:nvSpPr>
        <xdr:cNvPr id="59" name="Cuadro de texto 2"/>
        <xdr:cNvSpPr txBox="1"/>
      </xdr:nvSpPr>
      <xdr:spPr>
        <a:xfrm>
          <a:off x="2333625" y="37433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18</xdr:row>
      <xdr:rowOff>0</xdr:rowOff>
    </xdr:from>
    <xdr:to>
      <xdr:col>2</xdr:col>
      <xdr:colOff>19050</xdr:colOff>
      <xdr:row>19</xdr:row>
      <xdr:rowOff>57150</xdr:rowOff>
    </xdr:to>
    <xdr:sp macro="" textlink="">
      <xdr:nvSpPr>
        <xdr:cNvPr id="60" name="Cuadro de texto 2"/>
        <xdr:cNvSpPr txBox="1"/>
      </xdr:nvSpPr>
      <xdr:spPr>
        <a:xfrm>
          <a:off x="2333625" y="39433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18</xdr:row>
      <xdr:rowOff>0</xdr:rowOff>
    </xdr:from>
    <xdr:to>
      <xdr:col>2</xdr:col>
      <xdr:colOff>19050</xdr:colOff>
      <xdr:row>19</xdr:row>
      <xdr:rowOff>57150</xdr:rowOff>
    </xdr:to>
    <xdr:sp macro="" textlink="">
      <xdr:nvSpPr>
        <xdr:cNvPr id="61" name="Cuadro de texto 2"/>
        <xdr:cNvSpPr txBox="1"/>
      </xdr:nvSpPr>
      <xdr:spPr>
        <a:xfrm>
          <a:off x="2333625" y="39433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19</xdr:row>
      <xdr:rowOff>0</xdr:rowOff>
    </xdr:from>
    <xdr:to>
      <xdr:col>2</xdr:col>
      <xdr:colOff>19050</xdr:colOff>
      <xdr:row>20</xdr:row>
      <xdr:rowOff>57150</xdr:rowOff>
    </xdr:to>
    <xdr:sp macro="" textlink="">
      <xdr:nvSpPr>
        <xdr:cNvPr id="62" name="Cuadro de texto 2"/>
        <xdr:cNvSpPr txBox="1"/>
      </xdr:nvSpPr>
      <xdr:spPr>
        <a:xfrm>
          <a:off x="2333625" y="41433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19</xdr:row>
      <xdr:rowOff>0</xdr:rowOff>
    </xdr:from>
    <xdr:to>
      <xdr:col>2</xdr:col>
      <xdr:colOff>19050</xdr:colOff>
      <xdr:row>20</xdr:row>
      <xdr:rowOff>57150</xdr:rowOff>
    </xdr:to>
    <xdr:sp macro="" textlink="">
      <xdr:nvSpPr>
        <xdr:cNvPr id="63" name="Cuadro de texto 2"/>
        <xdr:cNvSpPr txBox="1"/>
      </xdr:nvSpPr>
      <xdr:spPr>
        <a:xfrm>
          <a:off x="2333625" y="41433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20</xdr:row>
      <xdr:rowOff>0</xdr:rowOff>
    </xdr:from>
    <xdr:to>
      <xdr:col>2</xdr:col>
      <xdr:colOff>19050</xdr:colOff>
      <xdr:row>21</xdr:row>
      <xdr:rowOff>57150</xdr:rowOff>
    </xdr:to>
    <xdr:sp macro="" textlink="">
      <xdr:nvSpPr>
        <xdr:cNvPr id="64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20</xdr:row>
      <xdr:rowOff>0</xdr:rowOff>
    </xdr:from>
    <xdr:to>
      <xdr:col>2</xdr:col>
      <xdr:colOff>19050</xdr:colOff>
      <xdr:row>21</xdr:row>
      <xdr:rowOff>57150</xdr:rowOff>
    </xdr:to>
    <xdr:sp macro="" textlink="">
      <xdr:nvSpPr>
        <xdr:cNvPr id="65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57150</xdr:rowOff>
    </xdr:to>
    <xdr:sp macro="" textlink="">
      <xdr:nvSpPr>
        <xdr:cNvPr id="66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57150</xdr:rowOff>
    </xdr:to>
    <xdr:sp macro="" textlink="">
      <xdr:nvSpPr>
        <xdr:cNvPr id="67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30</xdr:row>
      <xdr:rowOff>0</xdr:rowOff>
    </xdr:from>
    <xdr:to>
      <xdr:col>2</xdr:col>
      <xdr:colOff>19050</xdr:colOff>
      <xdr:row>31</xdr:row>
      <xdr:rowOff>57150</xdr:rowOff>
    </xdr:to>
    <xdr:sp macro="" textlink="">
      <xdr:nvSpPr>
        <xdr:cNvPr id="68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30</xdr:row>
      <xdr:rowOff>0</xdr:rowOff>
    </xdr:from>
    <xdr:to>
      <xdr:col>2</xdr:col>
      <xdr:colOff>19050</xdr:colOff>
      <xdr:row>31</xdr:row>
      <xdr:rowOff>57150</xdr:rowOff>
    </xdr:to>
    <xdr:sp macro="" textlink="">
      <xdr:nvSpPr>
        <xdr:cNvPr id="69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33</xdr:row>
      <xdr:rowOff>0</xdr:rowOff>
    </xdr:from>
    <xdr:to>
      <xdr:col>2</xdr:col>
      <xdr:colOff>19050</xdr:colOff>
      <xdr:row>34</xdr:row>
      <xdr:rowOff>57150</xdr:rowOff>
    </xdr:to>
    <xdr:sp macro="" textlink="">
      <xdr:nvSpPr>
        <xdr:cNvPr id="70" name="Cuadro de texto 2"/>
        <xdr:cNvSpPr txBox="1"/>
      </xdr:nvSpPr>
      <xdr:spPr>
        <a:xfrm>
          <a:off x="2333625" y="73437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33</xdr:row>
      <xdr:rowOff>0</xdr:rowOff>
    </xdr:from>
    <xdr:to>
      <xdr:col>2</xdr:col>
      <xdr:colOff>19050</xdr:colOff>
      <xdr:row>34</xdr:row>
      <xdr:rowOff>57150</xdr:rowOff>
    </xdr:to>
    <xdr:sp macro="" textlink="">
      <xdr:nvSpPr>
        <xdr:cNvPr id="71" name="Cuadro de texto 2"/>
        <xdr:cNvSpPr txBox="1"/>
      </xdr:nvSpPr>
      <xdr:spPr>
        <a:xfrm>
          <a:off x="2333625" y="73437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34</xdr:row>
      <xdr:rowOff>0</xdr:rowOff>
    </xdr:from>
    <xdr:to>
      <xdr:col>2</xdr:col>
      <xdr:colOff>19050</xdr:colOff>
      <xdr:row>35</xdr:row>
      <xdr:rowOff>57150</xdr:rowOff>
    </xdr:to>
    <xdr:sp macro="" textlink="">
      <xdr:nvSpPr>
        <xdr:cNvPr id="72" name="Cuadro de texto 2"/>
        <xdr:cNvSpPr txBox="1"/>
      </xdr:nvSpPr>
      <xdr:spPr>
        <a:xfrm>
          <a:off x="2333625" y="75438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34</xdr:row>
      <xdr:rowOff>0</xdr:rowOff>
    </xdr:from>
    <xdr:to>
      <xdr:col>2</xdr:col>
      <xdr:colOff>19050</xdr:colOff>
      <xdr:row>35</xdr:row>
      <xdr:rowOff>57150</xdr:rowOff>
    </xdr:to>
    <xdr:sp macro="" textlink="">
      <xdr:nvSpPr>
        <xdr:cNvPr id="73" name="Cuadro de texto 2"/>
        <xdr:cNvSpPr txBox="1"/>
      </xdr:nvSpPr>
      <xdr:spPr>
        <a:xfrm>
          <a:off x="2333625" y="75438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35</xdr:row>
      <xdr:rowOff>0</xdr:rowOff>
    </xdr:from>
    <xdr:to>
      <xdr:col>2</xdr:col>
      <xdr:colOff>19050</xdr:colOff>
      <xdr:row>36</xdr:row>
      <xdr:rowOff>0</xdr:rowOff>
    </xdr:to>
    <xdr:sp macro="" textlink="">
      <xdr:nvSpPr>
        <xdr:cNvPr id="74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35</xdr:row>
      <xdr:rowOff>0</xdr:rowOff>
    </xdr:from>
    <xdr:to>
      <xdr:col>2</xdr:col>
      <xdr:colOff>19050</xdr:colOff>
      <xdr:row>36</xdr:row>
      <xdr:rowOff>0</xdr:rowOff>
    </xdr:to>
    <xdr:sp macro="" textlink="">
      <xdr:nvSpPr>
        <xdr:cNvPr id="75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37</xdr:row>
      <xdr:rowOff>57150</xdr:rowOff>
    </xdr:to>
    <xdr:sp macro="" textlink="">
      <xdr:nvSpPr>
        <xdr:cNvPr id="76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37</xdr:row>
      <xdr:rowOff>57150</xdr:rowOff>
    </xdr:to>
    <xdr:sp macro="" textlink="">
      <xdr:nvSpPr>
        <xdr:cNvPr id="77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39</xdr:row>
      <xdr:rowOff>57150</xdr:rowOff>
    </xdr:to>
    <xdr:sp macro="" textlink="">
      <xdr:nvSpPr>
        <xdr:cNvPr id="78" name="Cuadro de texto 2"/>
        <xdr:cNvSpPr txBox="1"/>
      </xdr:nvSpPr>
      <xdr:spPr>
        <a:xfrm>
          <a:off x="2333625" y="85439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39</xdr:row>
      <xdr:rowOff>57150</xdr:rowOff>
    </xdr:to>
    <xdr:sp macro="" textlink="">
      <xdr:nvSpPr>
        <xdr:cNvPr id="79" name="Cuadro de texto 2"/>
        <xdr:cNvSpPr txBox="1"/>
      </xdr:nvSpPr>
      <xdr:spPr>
        <a:xfrm>
          <a:off x="2333625" y="85439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41</xdr:row>
      <xdr:rowOff>57150</xdr:rowOff>
    </xdr:to>
    <xdr:sp macro="" textlink="">
      <xdr:nvSpPr>
        <xdr:cNvPr id="80" name="Cuadro de texto 2"/>
        <xdr:cNvSpPr txBox="1"/>
      </xdr:nvSpPr>
      <xdr:spPr>
        <a:xfrm>
          <a:off x="2333625" y="8543925"/>
          <a:ext cx="95250" cy="657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31</xdr:row>
      <xdr:rowOff>0</xdr:rowOff>
    </xdr:from>
    <xdr:to>
      <xdr:col>2</xdr:col>
      <xdr:colOff>19050</xdr:colOff>
      <xdr:row>32</xdr:row>
      <xdr:rowOff>57150</xdr:rowOff>
    </xdr:to>
    <xdr:sp macro="" textlink="">
      <xdr:nvSpPr>
        <xdr:cNvPr id="81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31</xdr:row>
      <xdr:rowOff>0</xdr:rowOff>
    </xdr:from>
    <xdr:to>
      <xdr:col>2</xdr:col>
      <xdr:colOff>19050</xdr:colOff>
      <xdr:row>32</xdr:row>
      <xdr:rowOff>57150</xdr:rowOff>
    </xdr:to>
    <xdr:sp macro="" textlink="">
      <xdr:nvSpPr>
        <xdr:cNvPr id="82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32</xdr:row>
      <xdr:rowOff>0</xdr:rowOff>
    </xdr:from>
    <xdr:to>
      <xdr:col>2</xdr:col>
      <xdr:colOff>19050</xdr:colOff>
      <xdr:row>33</xdr:row>
      <xdr:rowOff>57150</xdr:rowOff>
    </xdr:to>
    <xdr:sp macro="" textlink="">
      <xdr:nvSpPr>
        <xdr:cNvPr id="83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32</xdr:row>
      <xdr:rowOff>0</xdr:rowOff>
    </xdr:from>
    <xdr:to>
      <xdr:col>2</xdr:col>
      <xdr:colOff>19050</xdr:colOff>
      <xdr:row>33</xdr:row>
      <xdr:rowOff>57150</xdr:rowOff>
    </xdr:to>
    <xdr:sp macro="" textlink="">
      <xdr:nvSpPr>
        <xdr:cNvPr id="84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32</xdr:row>
      <xdr:rowOff>0</xdr:rowOff>
    </xdr:from>
    <xdr:to>
      <xdr:col>2</xdr:col>
      <xdr:colOff>19050</xdr:colOff>
      <xdr:row>33</xdr:row>
      <xdr:rowOff>57150</xdr:rowOff>
    </xdr:to>
    <xdr:sp macro="" textlink="">
      <xdr:nvSpPr>
        <xdr:cNvPr id="85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32</xdr:row>
      <xdr:rowOff>0</xdr:rowOff>
    </xdr:from>
    <xdr:to>
      <xdr:col>2</xdr:col>
      <xdr:colOff>19050</xdr:colOff>
      <xdr:row>33</xdr:row>
      <xdr:rowOff>57150</xdr:rowOff>
    </xdr:to>
    <xdr:sp macro="" textlink="">
      <xdr:nvSpPr>
        <xdr:cNvPr id="86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35</xdr:row>
      <xdr:rowOff>0</xdr:rowOff>
    </xdr:from>
    <xdr:to>
      <xdr:col>2</xdr:col>
      <xdr:colOff>19050</xdr:colOff>
      <xdr:row>36</xdr:row>
      <xdr:rowOff>0</xdr:rowOff>
    </xdr:to>
    <xdr:sp macro="" textlink="">
      <xdr:nvSpPr>
        <xdr:cNvPr id="87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35</xdr:row>
      <xdr:rowOff>0</xdr:rowOff>
    </xdr:from>
    <xdr:to>
      <xdr:col>2</xdr:col>
      <xdr:colOff>19050</xdr:colOff>
      <xdr:row>36</xdr:row>
      <xdr:rowOff>0</xdr:rowOff>
    </xdr:to>
    <xdr:sp macro="" textlink="">
      <xdr:nvSpPr>
        <xdr:cNvPr id="88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36</xdr:row>
      <xdr:rowOff>57150</xdr:rowOff>
    </xdr:to>
    <xdr:sp macro="" textlink="">
      <xdr:nvSpPr>
        <xdr:cNvPr id="89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36</xdr:row>
      <xdr:rowOff>57150</xdr:rowOff>
    </xdr:to>
    <xdr:sp macro="" textlink="">
      <xdr:nvSpPr>
        <xdr:cNvPr id="90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36</xdr:row>
      <xdr:rowOff>57150</xdr:rowOff>
    </xdr:to>
    <xdr:sp macro="" textlink="">
      <xdr:nvSpPr>
        <xdr:cNvPr id="91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36</xdr:row>
      <xdr:rowOff>57150</xdr:rowOff>
    </xdr:to>
    <xdr:sp macro="" textlink="">
      <xdr:nvSpPr>
        <xdr:cNvPr id="92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3" name="92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4" name="Text Box 8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5" name="Text Box 8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6" name="Text Box 9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8" name="Text Box 14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9" name="Text Box 14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0" name="Text Box 15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3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4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5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6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7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8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9" name="1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0" name="Text Box 30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1" name="1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2" name="Text Box 30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3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4" name="Text Box 14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5" name="Text Box 14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6" name="Text Box 15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7" name="Text Box 17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8" name="Text Box 106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9" name="Text Box 106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0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1" name="Text Box 17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2" name="Text Box 17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3" name="Text Box 18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4" name="Text Box 18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5" name="Text Box 1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6" name="Text Box 18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7" name="Text Box 18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8" name="Text Box 18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9" name="Text Box 18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0" name="Text Box 18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1" name="Text Box 19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2" name="Text Box 19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3" name="Text Box 19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4" name="Text Box 19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5" name="Text Box 19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6" name="Text Box 19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7" name="Text Box 19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8" name="Text Box 19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3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0" name="Text Box 8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1" name="Text Box 8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2" name="Text Box 9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3" name="Text Box 9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4" name="Text Box 9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5" name="Text Box 9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6" name="Text Box 9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7" name="Text Box 9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8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9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0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1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2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3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4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155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3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4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5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6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7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8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9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70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1" name="Text Box 14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2" name="Text Box 14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3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4" name="Text Box 15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5" name="Text Box 15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6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7" name="Text Box 15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8" name="Text Box 15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7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87" name="Text Box 23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88" name="Text Box 23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89" name="Text Box 23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0" name="Text Box 23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1" name="Text Box 23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2" name="Text Box 24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3" name="Text Box 24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4" name="Text Box 24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5" name="Text Box 19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6" name="Text Box 19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7" name="Text Box 20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8" name="Text Box 20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9" name="Text Box 20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0" name="Text Box 20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1" name="Text Box 20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2" name="Text Box 20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3" name="Text Box 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4" name="Text Box 14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5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6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7" name="Text Box 17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8" name="Text Box 17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9" name="Text Box 17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4</xdr:row>
      <xdr:rowOff>0</xdr:rowOff>
    </xdr:from>
    <xdr:to>
      <xdr:col>4</xdr:col>
      <xdr:colOff>66675</xdr:colOff>
      <xdr:row>4</xdr:row>
      <xdr:rowOff>276225</xdr:rowOff>
    </xdr:to>
    <xdr:sp macro="" textlink="">
      <xdr:nvSpPr>
        <xdr:cNvPr id="210" name="Text Box 179"/>
        <xdr:cNvSpPr txBox="1">
          <a:spLocks noChangeArrowheads="1"/>
        </xdr:cNvSpPr>
      </xdr:nvSpPr>
      <xdr:spPr bwMode="auto">
        <a:xfrm>
          <a:off x="4791075" y="7620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1" name="Text Box 21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2" name="Text Box 21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3" name="Text Box 21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4" name="Text Box 21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5" name="Text Box 21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6" name="Text Box 21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7" name="Text Box 22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8" name="Text Box 22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1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27" name="Text Box 23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28" name="Text Box 23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29" name="Text Box 23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0" name="Text Box 23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1" name="Text Box 23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2" name="Text Box 24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3" name="Text Box 24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4" name="Text Box 24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5" name="Text Box 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6" name="Text Box 14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7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8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9" name="Text Box 17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0" name="Text Box 17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1" name="Text Box 17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2" name="Text Box 17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3" name="Text Box 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4" name="Text Box 14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5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6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7" name="Text Box 17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8" name="Text Box 17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9" name="Text Box 17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4</xdr:row>
      <xdr:rowOff>0</xdr:rowOff>
    </xdr:from>
    <xdr:to>
      <xdr:col>4</xdr:col>
      <xdr:colOff>66675</xdr:colOff>
      <xdr:row>4</xdr:row>
      <xdr:rowOff>276225</xdr:rowOff>
    </xdr:to>
    <xdr:sp macro="" textlink="">
      <xdr:nvSpPr>
        <xdr:cNvPr id="250" name="Text Box 179"/>
        <xdr:cNvSpPr txBox="1">
          <a:spLocks noChangeArrowheads="1"/>
        </xdr:cNvSpPr>
      </xdr:nvSpPr>
      <xdr:spPr bwMode="auto">
        <a:xfrm>
          <a:off x="4791075" y="7620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1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2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3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4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5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6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7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8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5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67" name="Text Box 23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68" name="Text Box 23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69" name="Text Box 23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0" name="Text Box 23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1" name="Text Box 23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2" name="Text Box 24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3" name="Text Box 24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4" name="Text Box 24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5" name="Text Box 27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6" name="Text Box 27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7" name="Text Box 28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8" name="Text Box 28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9" name="Text Box 2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0" name="Text Box 28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1" name="Text Box 28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2" name="Text Box 28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3" name="Text Box 22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4" name="Text Box 22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5" name="Text Box 22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6" name="Text Box 23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7" name="Text Box 23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8" name="Text Box 23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9" name="Text Box 23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90" name="Text Box 23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1" name="Text Box 3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2" name="Text Box 3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3" name="Text Box 3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4" name="Text Box 3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5" name="Text Box 3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6" name="Text Box 3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7" name="Text Box 3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8" name="Text Box 3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9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0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1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2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3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4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5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6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7" name="Text Box 35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8" name="Text Box 35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9" name="Text Box 35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0" name="Text Box 36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1" name="Text Box 36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2" name="Text Box 36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3" name="Text Box 36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4" name="Text Box 36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5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6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7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8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9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0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1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322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3" name="Text Box 3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4" name="Text Box 37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5" name="Text Box 3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6" name="Text Box 37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7" name="Text Box 3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8" name="Text Box 37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9" name="Text Box 37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0" name="Text Box 38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1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2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3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4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5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6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7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8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9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0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1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2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3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4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5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6" name="Text Box 17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7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8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9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0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1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2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3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354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3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4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5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6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7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8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9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0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1" name="Text Box 4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2" name="Text Box 4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3" name="Text Box 4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4" name="Text Box 4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5" name="Text Box 4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6" name="Text Box 4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7" name="Text Box 44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8" name="Text Box 44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7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8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9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0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1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2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3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4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9" name="Text Box 61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0" name="Text Box 61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1" name="Text Box 61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2" name="Text Box 61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3" name="Text Box 62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4" name="Text Box 62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5" name="Text Box 62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6" name="Text Box 62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7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8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9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0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1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2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3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414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3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4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5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6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7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8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9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0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1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2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3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4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5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6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7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8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9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0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1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2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3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4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5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6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7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8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9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0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1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2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3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4" name="Text Box 67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5" name="Text Box 67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6" name="Text Box 6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7" name="Text Box 67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8" name="Text Box 6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9" name="Text Box 67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0" name="Text Box 6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1" name="Text Box 67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2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3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4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5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6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7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8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9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0" name="Text Box 68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1" name="Text Box 68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2" name="Text Box 68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3" name="Text Box 69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4" name="Text Box 69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5" name="Text Box 69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6" name="Text Box 69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7" name="Text Box 69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8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9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0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1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2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3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4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485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6" name="Text Box 70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7" name="Text Box 70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8" name="Text Box 70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9" name="Text Box 70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0" name="Text Box 70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1" name="Text Box 70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2" name="Text Box 70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3" name="Text Box 71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4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5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6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7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8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9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0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1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2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3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4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5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6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7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8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9" name="Text Box 17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0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1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2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3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4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5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6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517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3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4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6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7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8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9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0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1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2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3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4" name="Text Box 75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5" name="Text Box 75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6" name="Text Box 7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7" name="Text Box 75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8" name="Text Box 75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9" name="Text Box 75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0" name="Text Box 75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1" name="Text Box 75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2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3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4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5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6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7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8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9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43</xdr:row>
      <xdr:rowOff>0</xdr:rowOff>
    </xdr:to>
    <xdr:sp macro="" textlink="">
      <xdr:nvSpPr>
        <xdr:cNvPr id="550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43</xdr:row>
      <xdr:rowOff>0</xdr:rowOff>
    </xdr:to>
    <xdr:sp macro="" textlink="">
      <xdr:nvSpPr>
        <xdr:cNvPr id="551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43</xdr:row>
      <xdr:rowOff>0</xdr:rowOff>
    </xdr:to>
    <xdr:sp macro="" textlink="">
      <xdr:nvSpPr>
        <xdr:cNvPr id="556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43</xdr:row>
      <xdr:rowOff>0</xdr:rowOff>
    </xdr:to>
    <xdr:sp macro="" textlink="">
      <xdr:nvSpPr>
        <xdr:cNvPr id="557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43</xdr:row>
      <xdr:rowOff>0</xdr:rowOff>
    </xdr:to>
    <xdr:sp macro="" textlink="">
      <xdr:nvSpPr>
        <xdr:cNvPr id="558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43</xdr:row>
      <xdr:rowOff>0</xdr:rowOff>
    </xdr:to>
    <xdr:sp macro="" textlink="">
      <xdr:nvSpPr>
        <xdr:cNvPr id="559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40</xdr:row>
      <xdr:rowOff>57150</xdr:rowOff>
    </xdr:to>
    <xdr:sp macro="" textlink="">
      <xdr:nvSpPr>
        <xdr:cNvPr id="560" name="Cuadro de texto 2"/>
        <xdr:cNvSpPr txBox="1"/>
      </xdr:nvSpPr>
      <xdr:spPr>
        <a:xfrm>
          <a:off x="2333625" y="87439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40</xdr:row>
      <xdr:rowOff>57150</xdr:rowOff>
    </xdr:to>
    <xdr:sp macro="" textlink="">
      <xdr:nvSpPr>
        <xdr:cNvPr id="561" name="Cuadro de texto 2"/>
        <xdr:cNvSpPr txBox="1"/>
      </xdr:nvSpPr>
      <xdr:spPr>
        <a:xfrm>
          <a:off x="2333625" y="87439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41</xdr:row>
      <xdr:rowOff>0</xdr:rowOff>
    </xdr:to>
    <xdr:sp macro="" textlink="">
      <xdr:nvSpPr>
        <xdr:cNvPr id="562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41</xdr:row>
      <xdr:rowOff>0</xdr:rowOff>
    </xdr:to>
    <xdr:sp macro="" textlink="">
      <xdr:nvSpPr>
        <xdr:cNvPr id="563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41</xdr:row>
      <xdr:rowOff>0</xdr:rowOff>
    </xdr:to>
    <xdr:sp macro="" textlink="">
      <xdr:nvSpPr>
        <xdr:cNvPr id="564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41</xdr:row>
      <xdr:rowOff>0</xdr:rowOff>
    </xdr:to>
    <xdr:sp macro="" textlink="">
      <xdr:nvSpPr>
        <xdr:cNvPr id="565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43</xdr:row>
      <xdr:rowOff>0</xdr:rowOff>
    </xdr:to>
    <xdr:sp macro="" textlink="">
      <xdr:nvSpPr>
        <xdr:cNvPr id="566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43</xdr:row>
      <xdr:rowOff>0</xdr:rowOff>
    </xdr:to>
    <xdr:sp macro="" textlink="">
      <xdr:nvSpPr>
        <xdr:cNvPr id="567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0</xdr:rowOff>
    </xdr:to>
    <xdr:sp macro="" textlink="">
      <xdr:nvSpPr>
        <xdr:cNvPr id="572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0</xdr:rowOff>
    </xdr:to>
    <xdr:sp macro="" textlink="">
      <xdr:nvSpPr>
        <xdr:cNvPr id="573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0</xdr:rowOff>
    </xdr:to>
    <xdr:sp macro="" textlink="">
      <xdr:nvSpPr>
        <xdr:cNvPr id="576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0</xdr:rowOff>
    </xdr:to>
    <xdr:sp macro="" textlink="">
      <xdr:nvSpPr>
        <xdr:cNvPr id="577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78" name="Cuadro de texto 2"/>
        <xdr:cNvSpPr txBox="1"/>
      </xdr:nvSpPr>
      <xdr:spPr>
        <a:xfrm>
          <a:off x="4048125" y="3152775"/>
          <a:ext cx="95250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79" name="Cuadro de texto 2"/>
        <xdr:cNvSpPr txBox="1"/>
      </xdr:nvSpPr>
      <xdr:spPr>
        <a:xfrm>
          <a:off x="4048125" y="3152775"/>
          <a:ext cx="95250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80" name="Cuadro de texto 2"/>
        <xdr:cNvSpPr txBox="1"/>
      </xdr:nvSpPr>
      <xdr:spPr>
        <a:xfrm>
          <a:off x="4048125" y="31527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581" name="Cuadro de texto 2"/>
        <xdr:cNvSpPr txBox="1"/>
      </xdr:nvSpPr>
      <xdr:spPr>
        <a:xfrm>
          <a:off x="4048125" y="31527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82" name="Cuadro de texto 2"/>
        <xdr:cNvSpPr txBox="1"/>
      </xdr:nvSpPr>
      <xdr:spPr>
        <a:xfrm>
          <a:off x="2333625" y="87439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83" name="Cuadro de texto 2"/>
        <xdr:cNvSpPr txBox="1"/>
      </xdr:nvSpPr>
      <xdr:spPr>
        <a:xfrm>
          <a:off x="2333625" y="87439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84" name="Cuadro de texto 2"/>
        <xdr:cNvSpPr txBox="1"/>
      </xdr:nvSpPr>
      <xdr:spPr>
        <a:xfrm>
          <a:off x="2333625" y="87439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85" name="Cuadro de texto 2"/>
        <xdr:cNvSpPr txBox="1"/>
      </xdr:nvSpPr>
      <xdr:spPr>
        <a:xfrm>
          <a:off x="2333625" y="87439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86" name="Cuadro de texto 2"/>
        <xdr:cNvSpPr txBox="1"/>
      </xdr:nvSpPr>
      <xdr:spPr>
        <a:xfrm>
          <a:off x="2333625" y="8343900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87" name="Cuadro de texto 2"/>
        <xdr:cNvSpPr txBox="1"/>
      </xdr:nvSpPr>
      <xdr:spPr>
        <a:xfrm>
          <a:off x="2333625" y="8343900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88" name="Cuadro de texto 2"/>
        <xdr:cNvSpPr txBox="1"/>
      </xdr:nvSpPr>
      <xdr:spPr>
        <a:xfrm>
          <a:off x="2333625" y="8343900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89" name="Cuadro de texto 2"/>
        <xdr:cNvSpPr txBox="1"/>
      </xdr:nvSpPr>
      <xdr:spPr>
        <a:xfrm>
          <a:off x="2333625" y="8343900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0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1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2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3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4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5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6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7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8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599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600" name="Cuadro de texto 2"/>
        <xdr:cNvSpPr txBox="1"/>
      </xdr:nvSpPr>
      <xdr:spPr>
        <a:xfrm>
          <a:off x="2333625" y="91440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46</xdr:row>
      <xdr:rowOff>57150</xdr:rowOff>
    </xdr:to>
    <xdr:sp macro="" textlink="">
      <xdr:nvSpPr>
        <xdr:cNvPr id="601" name="Cuadro de texto 2"/>
        <xdr:cNvSpPr txBox="1"/>
      </xdr:nvSpPr>
      <xdr:spPr>
        <a:xfrm>
          <a:off x="2333625" y="91440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02" name="Cuadro de texto 2"/>
        <xdr:cNvSpPr txBox="1"/>
      </xdr:nvSpPr>
      <xdr:spPr>
        <a:xfrm>
          <a:off x="2333625" y="9144000"/>
          <a:ext cx="142875" cy="447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03" name="Cuadro de texto 2"/>
        <xdr:cNvSpPr txBox="1"/>
      </xdr:nvSpPr>
      <xdr:spPr>
        <a:xfrm>
          <a:off x="2333625" y="9144000"/>
          <a:ext cx="142875" cy="447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04" name="Cuadro de texto 2"/>
        <xdr:cNvSpPr txBox="1"/>
      </xdr:nvSpPr>
      <xdr:spPr>
        <a:xfrm>
          <a:off x="2333625" y="9344025"/>
          <a:ext cx="1428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05" name="Cuadro de texto 2"/>
        <xdr:cNvSpPr txBox="1"/>
      </xdr:nvSpPr>
      <xdr:spPr>
        <a:xfrm>
          <a:off x="2333625" y="9344025"/>
          <a:ext cx="1428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06" name="Cuadro de texto 2"/>
        <xdr:cNvSpPr txBox="1"/>
      </xdr:nvSpPr>
      <xdr:spPr>
        <a:xfrm>
          <a:off x="2333625" y="9344025"/>
          <a:ext cx="1428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07" name="Cuadro de texto 2"/>
        <xdr:cNvSpPr txBox="1"/>
      </xdr:nvSpPr>
      <xdr:spPr>
        <a:xfrm>
          <a:off x="2333625" y="9344025"/>
          <a:ext cx="142875" cy="2476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08" name="Cuadro de texto 2"/>
        <xdr:cNvSpPr txBox="1"/>
      </xdr:nvSpPr>
      <xdr:spPr>
        <a:xfrm>
          <a:off x="2333625" y="9144000"/>
          <a:ext cx="142875" cy="447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09" name="Cuadro de texto 2"/>
        <xdr:cNvSpPr txBox="1"/>
      </xdr:nvSpPr>
      <xdr:spPr>
        <a:xfrm>
          <a:off x="2333625" y="9144000"/>
          <a:ext cx="142875" cy="447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10" name="Cuadro de texto 2"/>
        <xdr:cNvSpPr txBox="1"/>
      </xdr:nvSpPr>
      <xdr:spPr>
        <a:xfrm>
          <a:off x="2333625" y="9144000"/>
          <a:ext cx="142875" cy="447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45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11" name="Cuadro de texto 2"/>
        <xdr:cNvSpPr txBox="1"/>
      </xdr:nvSpPr>
      <xdr:spPr>
        <a:xfrm>
          <a:off x="2333625" y="9144000"/>
          <a:ext cx="142875" cy="4476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12" name="Cuadro de texto 2"/>
        <xdr:cNvSpPr txBox="1"/>
      </xdr:nvSpPr>
      <xdr:spPr>
        <a:xfrm>
          <a:off x="2333625" y="93440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13" name="Cuadro de texto 2"/>
        <xdr:cNvSpPr txBox="1"/>
      </xdr:nvSpPr>
      <xdr:spPr>
        <a:xfrm>
          <a:off x="2333625" y="93440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14" name="Cuadro de texto 2"/>
        <xdr:cNvSpPr txBox="1"/>
      </xdr:nvSpPr>
      <xdr:spPr>
        <a:xfrm>
          <a:off x="2333625" y="93440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15" name="Cuadro de texto 2"/>
        <xdr:cNvSpPr txBox="1"/>
      </xdr:nvSpPr>
      <xdr:spPr>
        <a:xfrm>
          <a:off x="2333625" y="93440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16" name="Cuadro de texto 2"/>
        <xdr:cNvSpPr txBox="1"/>
      </xdr:nvSpPr>
      <xdr:spPr>
        <a:xfrm>
          <a:off x="2333625" y="93440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617" name="Cuadro de texto 2"/>
        <xdr:cNvSpPr txBox="1"/>
      </xdr:nvSpPr>
      <xdr:spPr>
        <a:xfrm>
          <a:off x="2333625" y="93440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18" name="Cuadro de texto 2"/>
        <xdr:cNvSpPr txBox="1"/>
      </xdr:nvSpPr>
      <xdr:spPr>
        <a:xfrm>
          <a:off x="2333625" y="934402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19" name="Cuadro de texto 2"/>
        <xdr:cNvSpPr txBox="1"/>
      </xdr:nvSpPr>
      <xdr:spPr>
        <a:xfrm>
          <a:off x="2333625" y="934402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20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21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22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23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24" name="Cuadro de texto 2"/>
        <xdr:cNvSpPr txBox="1"/>
      </xdr:nvSpPr>
      <xdr:spPr>
        <a:xfrm>
          <a:off x="2333625" y="934402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25" name="Cuadro de texto 2"/>
        <xdr:cNvSpPr txBox="1"/>
      </xdr:nvSpPr>
      <xdr:spPr>
        <a:xfrm>
          <a:off x="2333625" y="934402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26" name="Cuadro de texto 2"/>
        <xdr:cNvSpPr txBox="1"/>
      </xdr:nvSpPr>
      <xdr:spPr>
        <a:xfrm>
          <a:off x="2333625" y="934402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27" name="Cuadro de texto 2"/>
        <xdr:cNvSpPr txBox="1"/>
      </xdr:nvSpPr>
      <xdr:spPr>
        <a:xfrm>
          <a:off x="2333625" y="934402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28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29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30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31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32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33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34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35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36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637" name="Cuadro de texto 2"/>
        <xdr:cNvSpPr txBox="1"/>
      </xdr:nvSpPr>
      <xdr:spPr>
        <a:xfrm>
          <a:off x="2333625" y="95440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38" name="Cuadro de texto 2"/>
        <xdr:cNvSpPr txBox="1"/>
      </xdr:nvSpPr>
      <xdr:spPr>
        <a:xfrm>
          <a:off x="2333625" y="95440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39" name="Cuadro de texto 2"/>
        <xdr:cNvSpPr txBox="1"/>
      </xdr:nvSpPr>
      <xdr:spPr>
        <a:xfrm>
          <a:off x="2333625" y="95440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40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41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42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43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44" name="Cuadro de texto 2"/>
        <xdr:cNvSpPr txBox="1"/>
      </xdr:nvSpPr>
      <xdr:spPr>
        <a:xfrm>
          <a:off x="2333625" y="95440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45" name="Cuadro de texto 2"/>
        <xdr:cNvSpPr txBox="1"/>
      </xdr:nvSpPr>
      <xdr:spPr>
        <a:xfrm>
          <a:off x="2333625" y="95440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46" name="Cuadro de texto 2"/>
        <xdr:cNvSpPr txBox="1"/>
      </xdr:nvSpPr>
      <xdr:spPr>
        <a:xfrm>
          <a:off x="2333625" y="95440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47" name="Cuadro de texto 2"/>
        <xdr:cNvSpPr txBox="1"/>
      </xdr:nvSpPr>
      <xdr:spPr>
        <a:xfrm>
          <a:off x="2333625" y="95440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48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49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50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51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52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53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54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55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56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57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58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59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60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49</xdr:row>
      <xdr:rowOff>57150</xdr:rowOff>
    </xdr:to>
    <xdr:sp macro="" textlink="">
      <xdr:nvSpPr>
        <xdr:cNvPr id="661" name="Cuadro de texto 2"/>
        <xdr:cNvSpPr txBox="1"/>
      </xdr:nvSpPr>
      <xdr:spPr>
        <a:xfrm>
          <a:off x="2333625" y="97440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62" name="Cuadro de texto 2"/>
        <xdr:cNvSpPr txBox="1"/>
      </xdr:nvSpPr>
      <xdr:spPr>
        <a:xfrm>
          <a:off x="2333625" y="974407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63" name="Cuadro de texto 2"/>
        <xdr:cNvSpPr txBox="1"/>
      </xdr:nvSpPr>
      <xdr:spPr>
        <a:xfrm>
          <a:off x="2333625" y="974407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49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64" name="Cuadro de texto 2"/>
        <xdr:cNvSpPr txBox="1"/>
      </xdr:nvSpPr>
      <xdr:spPr>
        <a:xfrm>
          <a:off x="2333625" y="99441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49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65" name="Cuadro de texto 2"/>
        <xdr:cNvSpPr txBox="1"/>
      </xdr:nvSpPr>
      <xdr:spPr>
        <a:xfrm>
          <a:off x="2333625" y="99441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49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66" name="Cuadro de texto 2"/>
        <xdr:cNvSpPr txBox="1"/>
      </xdr:nvSpPr>
      <xdr:spPr>
        <a:xfrm>
          <a:off x="2333625" y="99441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49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67" name="Cuadro de texto 2"/>
        <xdr:cNvSpPr txBox="1"/>
      </xdr:nvSpPr>
      <xdr:spPr>
        <a:xfrm>
          <a:off x="2333625" y="99441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68" name="Cuadro de texto 2"/>
        <xdr:cNvSpPr txBox="1"/>
      </xdr:nvSpPr>
      <xdr:spPr>
        <a:xfrm>
          <a:off x="2333625" y="974407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69" name="Cuadro de texto 2"/>
        <xdr:cNvSpPr txBox="1"/>
      </xdr:nvSpPr>
      <xdr:spPr>
        <a:xfrm>
          <a:off x="2333625" y="974407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70" name="Cuadro de texto 2"/>
        <xdr:cNvSpPr txBox="1"/>
      </xdr:nvSpPr>
      <xdr:spPr>
        <a:xfrm>
          <a:off x="2333625" y="974407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48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71" name="Cuadro de texto 2"/>
        <xdr:cNvSpPr txBox="1"/>
      </xdr:nvSpPr>
      <xdr:spPr>
        <a:xfrm>
          <a:off x="2333625" y="9744075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50</xdr:row>
      <xdr:rowOff>0</xdr:rowOff>
    </xdr:from>
    <xdr:to>
      <xdr:col>2</xdr:col>
      <xdr:colOff>19050</xdr:colOff>
      <xdr:row>51</xdr:row>
      <xdr:rowOff>57150</xdr:rowOff>
    </xdr:to>
    <xdr:sp macro="" textlink="">
      <xdr:nvSpPr>
        <xdr:cNvPr id="672" name="Cuadro de texto 2"/>
        <xdr:cNvSpPr txBox="1"/>
      </xdr:nvSpPr>
      <xdr:spPr>
        <a:xfrm>
          <a:off x="2333625" y="9144000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50</xdr:row>
      <xdr:rowOff>0</xdr:rowOff>
    </xdr:from>
    <xdr:to>
      <xdr:col>2</xdr:col>
      <xdr:colOff>19050</xdr:colOff>
      <xdr:row>51</xdr:row>
      <xdr:rowOff>57150</xdr:rowOff>
    </xdr:to>
    <xdr:sp macro="" textlink="">
      <xdr:nvSpPr>
        <xdr:cNvPr id="673" name="Cuadro de texto 2"/>
        <xdr:cNvSpPr txBox="1"/>
      </xdr:nvSpPr>
      <xdr:spPr>
        <a:xfrm>
          <a:off x="2333625" y="9144000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49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74" name="Cuadro de texto 2"/>
        <xdr:cNvSpPr txBox="1"/>
      </xdr:nvSpPr>
      <xdr:spPr>
        <a:xfrm>
          <a:off x="2333625" y="894397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49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75" name="Cuadro de texto 2"/>
        <xdr:cNvSpPr txBox="1"/>
      </xdr:nvSpPr>
      <xdr:spPr>
        <a:xfrm>
          <a:off x="2333625" y="894397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49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76" name="Cuadro de texto 2"/>
        <xdr:cNvSpPr txBox="1"/>
      </xdr:nvSpPr>
      <xdr:spPr>
        <a:xfrm>
          <a:off x="2333625" y="894397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49</xdr:row>
      <xdr:rowOff>0</xdr:rowOff>
    </xdr:from>
    <xdr:to>
      <xdr:col>2</xdr:col>
      <xdr:colOff>19050</xdr:colOff>
      <xdr:row>50</xdr:row>
      <xdr:rowOff>57150</xdr:rowOff>
    </xdr:to>
    <xdr:sp macro="" textlink="">
      <xdr:nvSpPr>
        <xdr:cNvPr id="677" name="Cuadro de texto 2"/>
        <xdr:cNvSpPr txBox="1"/>
      </xdr:nvSpPr>
      <xdr:spPr>
        <a:xfrm>
          <a:off x="2333625" y="894397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50</xdr:row>
      <xdr:rowOff>0</xdr:rowOff>
    </xdr:from>
    <xdr:to>
      <xdr:col>2</xdr:col>
      <xdr:colOff>19050</xdr:colOff>
      <xdr:row>51</xdr:row>
      <xdr:rowOff>57150</xdr:rowOff>
    </xdr:to>
    <xdr:sp macro="" textlink="">
      <xdr:nvSpPr>
        <xdr:cNvPr id="678" name="Cuadro de texto 2"/>
        <xdr:cNvSpPr txBox="1"/>
      </xdr:nvSpPr>
      <xdr:spPr>
        <a:xfrm>
          <a:off x="2333625" y="1014412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50</xdr:row>
      <xdr:rowOff>0</xdr:rowOff>
    </xdr:from>
    <xdr:to>
      <xdr:col>2</xdr:col>
      <xdr:colOff>19050</xdr:colOff>
      <xdr:row>51</xdr:row>
      <xdr:rowOff>57150</xdr:rowOff>
    </xdr:to>
    <xdr:sp macro="" textlink="">
      <xdr:nvSpPr>
        <xdr:cNvPr id="679" name="Cuadro de texto 2"/>
        <xdr:cNvSpPr txBox="1"/>
      </xdr:nvSpPr>
      <xdr:spPr>
        <a:xfrm>
          <a:off x="2333625" y="1014412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50</xdr:row>
      <xdr:rowOff>0</xdr:rowOff>
    </xdr:from>
    <xdr:to>
      <xdr:col>2</xdr:col>
      <xdr:colOff>19050</xdr:colOff>
      <xdr:row>51</xdr:row>
      <xdr:rowOff>57150</xdr:rowOff>
    </xdr:to>
    <xdr:sp macro="" textlink="">
      <xdr:nvSpPr>
        <xdr:cNvPr id="680" name="Cuadro de texto 2"/>
        <xdr:cNvSpPr txBox="1"/>
      </xdr:nvSpPr>
      <xdr:spPr>
        <a:xfrm>
          <a:off x="2333625" y="1014412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50</xdr:row>
      <xdr:rowOff>0</xdr:rowOff>
    </xdr:from>
    <xdr:to>
      <xdr:col>2</xdr:col>
      <xdr:colOff>19050</xdr:colOff>
      <xdr:row>51</xdr:row>
      <xdr:rowOff>57150</xdr:rowOff>
    </xdr:to>
    <xdr:sp macro="" textlink="">
      <xdr:nvSpPr>
        <xdr:cNvPr id="681" name="Cuadro de texto 2"/>
        <xdr:cNvSpPr txBox="1"/>
      </xdr:nvSpPr>
      <xdr:spPr>
        <a:xfrm>
          <a:off x="2333625" y="1014412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51</xdr:row>
      <xdr:rowOff>0</xdr:rowOff>
    </xdr:from>
    <xdr:to>
      <xdr:col>2</xdr:col>
      <xdr:colOff>19050</xdr:colOff>
      <xdr:row>52</xdr:row>
      <xdr:rowOff>57150</xdr:rowOff>
    </xdr:to>
    <xdr:sp macro="" textlink="">
      <xdr:nvSpPr>
        <xdr:cNvPr id="682" name="Cuadro de texto 2"/>
        <xdr:cNvSpPr txBox="1"/>
      </xdr:nvSpPr>
      <xdr:spPr>
        <a:xfrm>
          <a:off x="2333625" y="10344150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51</xdr:row>
      <xdr:rowOff>0</xdr:rowOff>
    </xdr:from>
    <xdr:to>
      <xdr:col>2</xdr:col>
      <xdr:colOff>19050</xdr:colOff>
      <xdr:row>52</xdr:row>
      <xdr:rowOff>57150</xdr:rowOff>
    </xdr:to>
    <xdr:sp macro="" textlink="">
      <xdr:nvSpPr>
        <xdr:cNvPr id="683" name="Cuadro de texto 2"/>
        <xdr:cNvSpPr txBox="1"/>
      </xdr:nvSpPr>
      <xdr:spPr>
        <a:xfrm>
          <a:off x="2333625" y="10344150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50</xdr:row>
      <xdr:rowOff>0</xdr:rowOff>
    </xdr:from>
    <xdr:to>
      <xdr:col>2</xdr:col>
      <xdr:colOff>19050</xdr:colOff>
      <xdr:row>51</xdr:row>
      <xdr:rowOff>57150</xdr:rowOff>
    </xdr:to>
    <xdr:sp macro="" textlink="">
      <xdr:nvSpPr>
        <xdr:cNvPr id="684" name="Cuadro de texto 2"/>
        <xdr:cNvSpPr txBox="1"/>
      </xdr:nvSpPr>
      <xdr:spPr>
        <a:xfrm>
          <a:off x="2333625" y="1014412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50</xdr:row>
      <xdr:rowOff>0</xdr:rowOff>
    </xdr:from>
    <xdr:to>
      <xdr:col>2</xdr:col>
      <xdr:colOff>19050</xdr:colOff>
      <xdr:row>51</xdr:row>
      <xdr:rowOff>57150</xdr:rowOff>
    </xdr:to>
    <xdr:sp macro="" textlink="">
      <xdr:nvSpPr>
        <xdr:cNvPr id="685" name="Cuadro de texto 2"/>
        <xdr:cNvSpPr txBox="1"/>
      </xdr:nvSpPr>
      <xdr:spPr>
        <a:xfrm>
          <a:off x="2333625" y="1014412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50</xdr:row>
      <xdr:rowOff>0</xdr:rowOff>
    </xdr:from>
    <xdr:to>
      <xdr:col>2</xdr:col>
      <xdr:colOff>19050</xdr:colOff>
      <xdr:row>51</xdr:row>
      <xdr:rowOff>57150</xdr:rowOff>
    </xdr:to>
    <xdr:sp macro="" textlink="">
      <xdr:nvSpPr>
        <xdr:cNvPr id="686" name="Cuadro de texto 2"/>
        <xdr:cNvSpPr txBox="1"/>
      </xdr:nvSpPr>
      <xdr:spPr>
        <a:xfrm>
          <a:off x="2333625" y="1014412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50</xdr:row>
      <xdr:rowOff>0</xdr:rowOff>
    </xdr:from>
    <xdr:to>
      <xdr:col>2</xdr:col>
      <xdr:colOff>19050</xdr:colOff>
      <xdr:row>51</xdr:row>
      <xdr:rowOff>57150</xdr:rowOff>
    </xdr:to>
    <xdr:sp macro="" textlink="">
      <xdr:nvSpPr>
        <xdr:cNvPr id="687" name="Cuadro de texto 2"/>
        <xdr:cNvSpPr txBox="1"/>
      </xdr:nvSpPr>
      <xdr:spPr>
        <a:xfrm>
          <a:off x="2333625" y="10144125"/>
          <a:ext cx="3714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2105025</xdr:colOff>
      <xdr:row>6</xdr:row>
      <xdr:rowOff>0</xdr:rowOff>
    </xdr:from>
    <xdr:ext cx="184731" cy="264560"/>
    <xdr:sp macro="" textlink="">
      <xdr:nvSpPr>
        <xdr:cNvPr id="2" name="3 CuadroTexto"/>
        <xdr:cNvSpPr txBox="1"/>
      </xdr:nvSpPr>
      <xdr:spPr>
        <a:xfrm>
          <a:off x="23812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" name="2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" name="Text Box 8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" name="Text Box 8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" name="Text Box 9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8" name="Text Box 14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9" name="Text Box 14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0" name="Text Box 15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1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2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3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4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7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" name="1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0" name="Text Box 30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1" name="1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2" name="Text Box 30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3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4" name="Text Box 14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5" name="Text Box 14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6" name="Text Box 15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7" name="Text Box 17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8" name="Text Box 106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9" name="Text Box 106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" name="Text Box 17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" name="Text Box 17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2" name="Text Box 17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3" name="Text Box 18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4" name="Text Box 18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5" name="Text Box 18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6" name="Text Box 18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7" name="Text Box 18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8" name="Text Box 18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39" name="Text Box 18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0" name="Text Box 18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1" name="Text Box 19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2" name="Text Box 19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3" name="Text Box 19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4" name="Text Box 19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5" name="Text Box 19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6" name="Text Box 19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7" name="Text Box 19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48" name="Text Box 19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9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0" name="Text Box 8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1" name="Text Box 8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2" name="Text Box 9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3" name="Text Box 9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4" name="Text Box 9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5" name="Text Box 9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6" name="Text Box 9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7" name="Text Box 9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8" name="Text Box 8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59" name="Text Box 14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0" name="Text Box 15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1" name="Text Box 15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2" name="Text Box 17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3" name="Text Box 17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4" name="Text Box 17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</xdr:row>
      <xdr:rowOff>0</xdr:rowOff>
    </xdr:from>
    <xdr:to>
      <xdr:col>2</xdr:col>
      <xdr:colOff>66675</xdr:colOff>
      <xdr:row>7</xdr:row>
      <xdr:rowOff>76200</xdr:rowOff>
    </xdr:to>
    <xdr:sp macro="" textlink="">
      <xdr:nvSpPr>
        <xdr:cNvPr id="65" name="Text Box 179"/>
        <xdr:cNvSpPr txBox="1">
          <a:spLocks noChangeArrowheads="1"/>
        </xdr:cNvSpPr>
      </xdr:nvSpPr>
      <xdr:spPr bwMode="auto">
        <a:xfrm>
          <a:off x="3000375" y="10001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6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7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8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69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0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1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2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3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4" name="Text Box 23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5" name="Text Box 23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6" name="Text Box 23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7" name="Text Box 23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8" name="Text Box 23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79" name="Text Box 24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80" name="Text Box 24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1" name="Text Box 14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2" name="Text Box 14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3" name="Text Box 15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4" name="Text Box 15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5" name="Text Box 15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6" name="Text Box 15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7" name="Text Box 15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88" name="Text Box 15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89" name="Text Box 22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90" name="Text Box 22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91" name="Text Box 22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92" name="Text Box 23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93" name="Text Box 23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94" name="Text Box 23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95" name="Text Box 23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96" name="Text Box 23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97" name="Text Box 23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98" name="Text Box 23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99" name="Text Box 23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0" name="Text Box 23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1" name="Text Box 23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2" name="Text Box 24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3" name="Text Box 24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4" name="Text Box 24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5" name="Text Box 19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6" name="Text Box 19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7" name="Text Box 20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8" name="Text Box 20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09" name="Text Box 20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0" name="Text Box 20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1" name="Text Box 20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2" name="Text Box 20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3" name="Text Box 8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4" name="Text Box 14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5" name="Text Box 15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6" name="Text Box 15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7" name="Text Box 17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8" name="Text Box 17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19" name="Text Box 17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4</xdr:row>
      <xdr:rowOff>0</xdr:rowOff>
    </xdr:from>
    <xdr:to>
      <xdr:col>2</xdr:col>
      <xdr:colOff>66675</xdr:colOff>
      <xdr:row>5</xdr:row>
      <xdr:rowOff>85725</xdr:rowOff>
    </xdr:to>
    <xdr:sp macro="" textlink="">
      <xdr:nvSpPr>
        <xdr:cNvPr id="120" name="Text Box 179"/>
        <xdr:cNvSpPr txBox="1">
          <a:spLocks noChangeArrowheads="1"/>
        </xdr:cNvSpPr>
      </xdr:nvSpPr>
      <xdr:spPr bwMode="auto">
        <a:xfrm>
          <a:off x="3000375" y="800100"/>
          <a:ext cx="571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1" name="Text Box 21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2" name="Text Box 21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3" name="Text Box 21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4" name="Text Box 21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5" name="Text Box 21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6" name="Text Box 21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7" name="Text Box 22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28" name="Text Box 22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29" name="Text Box 22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30" name="Text Box 22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31" name="Text Box 22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32" name="Text Box 23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33" name="Text Box 23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34" name="Text Box 23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35" name="Text Box 23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36" name="Text Box 23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37" name="Text Box 23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38" name="Text Box 23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39" name="Text Box 23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0" name="Text Box 23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1" name="Text Box 23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2" name="Text Box 24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3" name="Text Box 24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4" name="Text Box 24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5" name="Text Box 8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6" name="Text Box 14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7" name="Text Box 15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8" name="Text Box 15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49" name="Text Box 17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0" name="Text Box 17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1" name="Text Box 17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2" name="Text Box 17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3" name="Text Box 8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4" name="Text Box 14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5" name="Text Box 15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6" name="Text Box 15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7" name="Text Box 17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8" name="Text Box 17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59" name="Text Box 17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4</xdr:row>
      <xdr:rowOff>0</xdr:rowOff>
    </xdr:from>
    <xdr:to>
      <xdr:col>2</xdr:col>
      <xdr:colOff>66675</xdr:colOff>
      <xdr:row>5</xdr:row>
      <xdr:rowOff>85725</xdr:rowOff>
    </xdr:to>
    <xdr:sp macro="" textlink="">
      <xdr:nvSpPr>
        <xdr:cNvPr id="160" name="Text Box 179"/>
        <xdr:cNvSpPr txBox="1">
          <a:spLocks noChangeArrowheads="1"/>
        </xdr:cNvSpPr>
      </xdr:nvSpPr>
      <xdr:spPr bwMode="auto">
        <a:xfrm>
          <a:off x="3000375" y="800100"/>
          <a:ext cx="571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1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2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3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4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5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6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7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68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69" name="Text Box 22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70" name="Text Box 22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71" name="Text Box 22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72" name="Text Box 23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73" name="Text Box 23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74" name="Text Box 23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75" name="Text Box 23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176" name="Text Box 23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77" name="Text Box 23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78" name="Text Box 23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79" name="Text Box 23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0" name="Text Box 23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1" name="Text Box 23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2" name="Text Box 24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3" name="Text Box 24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4" name="Text Box 24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5" name="Text Box 27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6" name="Text Box 27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7" name="Text Box 28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8" name="Text Box 28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89" name="Text Box 28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0" name="Text Box 28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1" name="Text Box 28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2" name="Text Box 28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3" name="Text Box 22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4" name="Text Box 22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5" name="Text Box 22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6" name="Text Box 23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7" name="Text Box 23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8" name="Text Box 23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199" name="Text Box 23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4</xdr:row>
      <xdr:rowOff>0</xdr:rowOff>
    </xdr:from>
    <xdr:ext cx="184731" cy="264560"/>
    <xdr:sp macro="" textlink="">
      <xdr:nvSpPr>
        <xdr:cNvPr id="200" name="Text Box 23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1" name="Text Box 33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2" name="Text Box 33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3" name="Text Box 33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4" name="Text Box 33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5" name="Text Box 33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6" name="Text Box 33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7" name="Text Box 33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8" name="Text Box 34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09" name="Text Box 23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0" name="Text Box 23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1" name="Text Box 23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2" name="Text Box 23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3" name="Text Box 23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4" name="Text Box 24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5" name="Text Box 24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6" name="Text Box 24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7" name="Text Box 35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8" name="Text Box 35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19" name="Text Box 35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0" name="Text Box 36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1" name="Text Box 36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2" name="Text Box 36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3" name="Text Box 36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4" name="Text Box 36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5" name="Text Box 8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6" name="Text Box 14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7" name="Text Box 15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8" name="Text Box 15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29" name="Text Box 17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30" name="Text Box 17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31" name="Text Box 17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</xdr:row>
      <xdr:rowOff>0</xdr:rowOff>
    </xdr:from>
    <xdr:to>
      <xdr:col>2</xdr:col>
      <xdr:colOff>66675</xdr:colOff>
      <xdr:row>7</xdr:row>
      <xdr:rowOff>76200</xdr:rowOff>
    </xdr:to>
    <xdr:sp macro="" textlink="">
      <xdr:nvSpPr>
        <xdr:cNvPr id="232" name="Text Box 179"/>
        <xdr:cNvSpPr txBox="1">
          <a:spLocks noChangeArrowheads="1"/>
        </xdr:cNvSpPr>
      </xdr:nvSpPr>
      <xdr:spPr bwMode="auto">
        <a:xfrm>
          <a:off x="3000375" y="10001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33" name="Text Box 37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34" name="Text Box 37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35" name="Text Box 37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36" name="Text Box 37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37" name="Text Box 37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38" name="Text Box 37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39" name="Text Box 37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0" name="Text Box 38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1" name="Text Box 23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2" name="Text Box 23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3" name="Text Box 23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4" name="Text Box 23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5" name="Text Box 23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6" name="Text Box 24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7" name="Text Box 24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8" name="Text Box 24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49" name="Text Box 8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0" name="Text Box 14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1" name="Text Box 15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2" name="Text Box 15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3" name="Text Box 17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4" name="Text Box 17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5" name="Text Box 17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6" name="Text Box 17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7" name="Text Box 8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8" name="Text Box 14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59" name="Text Box 15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60" name="Text Box 15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61" name="Text Box 17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62" name="Text Box 17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63" name="Text Box 17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</xdr:row>
      <xdr:rowOff>0</xdr:rowOff>
    </xdr:from>
    <xdr:to>
      <xdr:col>2</xdr:col>
      <xdr:colOff>66675</xdr:colOff>
      <xdr:row>7</xdr:row>
      <xdr:rowOff>76200</xdr:rowOff>
    </xdr:to>
    <xdr:sp macro="" textlink="">
      <xdr:nvSpPr>
        <xdr:cNvPr id="264" name="Text Box 179"/>
        <xdr:cNvSpPr txBox="1">
          <a:spLocks noChangeArrowheads="1"/>
        </xdr:cNvSpPr>
      </xdr:nvSpPr>
      <xdr:spPr bwMode="auto">
        <a:xfrm>
          <a:off x="3000375" y="10001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65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66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67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68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69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0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1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2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3" name="Text Box 23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4" name="Text Box 23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5" name="Text Box 23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6" name="Text Box 23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7" name="Text Box 23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8" name="Text Box 24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79" name="Text Box 24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0" name="Text Box 24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1" name="Text Box 43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2" name="Text Box 43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3" name="Text Box 43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4" name="Text Box 44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5" name="Text Box 44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6" name="Text Box 44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7" name="Text Box 44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8" name="Text Box 44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89" name="Text Box 22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0" name="Text Box 22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1" name="Text Box 22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2" name="Text Box 23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3" name="Text Box 23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4" name="Text Box 23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5" name="Text Box 23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6" name="Text Box 23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7" name="Text Box 22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8" name="Text Box 22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299" name="Text Box 22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0" name="Text Box 23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1" name="Text Box 23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2" name="Text Box 23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3" name="Text Box 23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4" name="Text Box 23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5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6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7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8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09" name="Text Box 61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0" name="Text Box 61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1" name="Text Box 61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2" name="Text Box 61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3" name="Text Box 62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4" name="Text Box 62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5" name="Text Box 62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6" name="Text Box 62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7" name="Text Box 8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8" name="Text Box 14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19" name="Text Box 15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20" name="Text Box 15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21" name="Text Box 17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22" name="Text Box 17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23" name="Text Box 17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</xdr:row>
      <xdr:rowOff>0</xdr:rowOff>
    </xdr:from>
    <xdr:to>
      <xdr:col>2</xdr:col>
      <xdr:colOff>66675</xdr:colOff>
      <xdr:row>7</xdr:row>
      <xdr:rowOff>76200</xdr:rowOff>
    </xdr:to>
    <xdr:sp macro="" textlink="">
      <xdr:nvSpPr>
        <xdr:cNvPr id="324" name="Text Box 179"/>
        <xdr:cNvSpPr txBox="1">
          <a:spLocks noChangeArrowheads="1"/>
        </xdr:cNvSpPr>
      </xdr:nvSpPr>
      <xdr:spPr bwMode="auto">
        <a:xfrm>
          <a:off x="3000375" y="10001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25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26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27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28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29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0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1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2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3" name="Text Box 23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4" name="Text Box 23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5" name="Text Box 23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6" name="Text Box 23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7" name="Text Box 23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8" name="Text Box 24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39" name="Text Box 24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40" name="Text Box 22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41" name="Text Box 22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42" name="Text Box 22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43" name="Text Box 23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44" name="Text Box 23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45" name="Text Box 23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46" name="Text Box 23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47" name="Text Box 23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48" name="Text Box 22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49" name="Text Box 22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50" name="Text Box 22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51" name="Text Box 23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52" name="Text Box 23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53" name="Text Box 23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54" name="Text Box 23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55" name="Text Box 23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56" name="Text Box 22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57" name="Text Box 22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58" name="Text Box 22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59" name="Text Box 23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60" name="Text Box 23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61" name="Text Box 23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62" name="Text Box 23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63" name="Text Box 23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64" name="Text Box 67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65" name="Text Box 67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66" name="Text Box 67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67" name="Text Box 67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68" name="Text Box 67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69" name="Text Box 67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70" name="Text Box 67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71" name="Text Box 67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72" name="Text Box 23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73" name="Text Box 23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74" name="Text Box 23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75" name="Text Box 23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76" name="Text Box 23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77" name="Text Box 24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78" name="Text Box 24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79" name="Text Box 24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80" name="Text Box 68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81" name="Text Box 68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82" name="Text Box 68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83" name="Text Box 69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84" name="Text Box 69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85" name="Text Box 69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86" name="Text Box 69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87" name="Text Box 69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88" name="Text Box 8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89" name="Text Box 14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90" name="Text Box 15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91" name="Text Box 15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92" name="Text Box 17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93" name="Text Box 17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94" name="Text Box 17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</xdr:row>
      <xdr:rowOff>0</xdr:rowOff>
    </xdr:from>
    <xdr:to>
      <xdr:col>2</xdr:col>
      <xdr:colOff>66675</xdr:colOff>
      <xdr:row>7</xdr:row>
      <xdr:rowOff>76200</xdr:rowOff>
    </xdr:to>
    <xdr:sp macro="" textlink="">
      <xdr:nvSpPr>
        <xdr:cNvPr id="395" name="Text Box 179"/>
        <xdr:cNvSpPr txBox="1">
          <a:spLocks noChangeArrowheads="1"/>
        </xdr:cNvSpPr>
      </xdr:nvSpPr>
      <xdr:spPr bwMode="auto">
        <a:xfrm>
          <a:off x="3000375" y="10001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96" name="Text Box 70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97" name="Text Box 70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98" name="Text Box 70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399" name="Text Box 70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00" name="Text Box 70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01" name="Text Box 70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02" name="Text Box 70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03" name="Text Box 71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04" name="Text Box 23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05" name="Text Box 23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06" name="Text Box 23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07" name="Text Box 23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08" name="Text Box 23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09" name="Text Box 24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10" name="Text Box 24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11" name="Text Box 24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12" name="Text Box 8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13" name="Text Box 14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14" name="Text Box 15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15" name="Text Box 15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16" name="Text Box 17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17" name="Text Box 17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18" name="Text Box 17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19" name="Text Box 17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20" name="Text Box 8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21" name="Text Box 14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22" name="Text Box 15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23" name="Text Box 15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24" name="Text Box 17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25" name="Text Box 17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26" name="Text Box 17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</xdr:row>
      <xdr:rowOff>0</xdr:rowOff>
    </xdr:from>
    <xdr:to>
      <xdr:col>2</xdr:col>
      <xdr:colOff>66675</xdr:colOff>
      <xdr:row>7</xdr:row>
      <xdr:rowOff>76200</xdr:rowOff>
    </xdr:to>
    <xdr:sp macro="" textlink="">
      <xdr:nvSpPr>
        <xdr:cNvPr id="427" name="Text Box 179"/>
        <xdr:cNvSpPr txBox="1">
          <a:spLocks noChangeArrowheads="1"/>
        </xdr:cNvSpPr>
      </xdr:nvSpPr>
      <xdr:spPr bwMode="auto">
        <a:xfrm>
          <a:off x="3000375" y="10001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28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29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30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31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32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33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34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35" name="3 CuadroTexto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36" name="Text Box 23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37" name="Text Box 23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38" name="Text Box 23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39" name="Text Box 23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40" name="Text Box 23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41" name="Text Box 24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42" name="Text Box 24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43" name="Text Box 24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44" name="Text Box 75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45" name="Text Box 75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46" name="Text Box 75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47" name="Text Box 75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48" name="Text Box 755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49" name="Text Box 756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50" name="Text Box 75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51" name="Text Box 75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52" name="Text Box 227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53" name="Text Box 228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54" name="Text Box 229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55" name="Text Box 230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56" name="Text Box 231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57" name="Text Box 232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58" name="Text Box 233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</xdr:row>
      <xdr:rowOff>0</xdr:rowOff>
    </xdr:from>
    <xdr:ext cx="184731" cy="264560"/>
    <xdr:sp macro="" textlink="">
      <xdr:nvSpPr>
        <xdr:cNvPr id="459" name="Text Box 234"/>
        <xdr:cNvSpPr txBox="1"/>
      </xdr:nvSpPr>
      <xdr:spPr>
        <a:xfrm>
          <a:off x="2990850" y="1000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2105025</xdr:colOff>
      <xdr:row>6</xdr:row>
      <xdr:rowOff>0</xdr:rowOff>
    </xdr:from>
    <xdr:to>
      <xdr:col>2</xdr:col>
      <xdr:colOff>19050</xdr:colOff>
      <xdr:row>7</xdr:row>
      <xdr:rowOff>57150</xdr:rowOff>
    </xdr:to>
    <xdr:sp macro="" textlink="">
      <xdr:nvSpPr>
        <xdr:cNvPr id="2" name="Cuadro de texto 2"/>
        <xdr:cNvSpPr txBox="1"/>
      </xdr:nvSpPr>
      <xdr:spPr>
        <a:xfrm>
          <a:off x="3229610" y="1112520"/>
          <a:ext cx="180975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6</xdr:row>
      <xdr:rowOff>0</xdr:rowOff>
    </xdr:from>
    <xdr:to>
      <xdr:col>2</xdr:col>
      <xdr:colOff>19050</xdr:colOff>
      <xdr:row>7</xdr:row>
      <xdr:rowOff>57150</xdr:rowOff>
    </xdr:to>
    <xdr:sp macro="" textlink="">
      <xdr:nvSpPr>
        <xdr:cNvPr id="3" name="Cuadro de texto 2"/>
        <xdr:cNvSpPr txBox="1"/>
      </xdr:nvSpPr>
      <xdr:spPr>
        <a:xfrm>
          <a:off x="3229610" y="1112520"/>
          <a:ext cx="180975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8</xdr:row>
      <xdr:rowOff>0</xdr:rowOff>
    </xdr:from>
    <xdr:to>
      <xdr:col>2</xdr:col>
      <xdr:colOff>19050</xdr:colOff>
      <xdr:row>9</xdr:row>
      <xdr:rowOff>0</xdr:rowOff>
    </xdr:to>
    <xdr:sp macro="" textlink="">
      <xdr:nvSpPr>
        <xdr:cNvPr id="4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8</xdr:row>
      <xdr:rowOff>0</xdr:rowOff>
    </xdr:from>
    <xdr:to>
      <xdr:col>2</xdr:col>
      <xdr:colOff>19050</xdr:colOff>
      <xdr:row>9</xdr:row>
      <xdr:rowOff>0</xdr:rowOff>
    </xdr:to>
    <xdr:sp macro="" textlink="">
      <xdr:nvSpPr>
        <xdr:cNvPr id="5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8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9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10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11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16</xdr:row>
      <xdr:rowOff>0</xdr:rowOff>
    </xdr:from>
    <xdr:to>
      <xdr:col>2</xdr:col>
      <xdr:colOff>19050</xdr:colOff>
      <xdr:row>17</xdr:row>
      <xdr:rowOff>57150</xdr:rowOff>
    </xdr:to>
    <xdr:sp macro="" textlink="">
      <xdr:nvSpPr>
        <xdr:cNvPr id="12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16</xdr:row>
      <xdr:rowOff>0</xdr:rowOff>
    </xdr:from>
    <xdr:to>
      <xdr:col>2</xdr:col>
      <xdr:colOff>19050</xdr:colOff>
      <xdr:row>17</xdr:row>
      <xdr:rowOff>57150</xdr:rowOff>
    </xdr:to>
    <xdr:sp macro="" textlink="">
      <xdr:nvSpPr>
        <xdr:cNvPr id="13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57150</xdr:rowOff>
    </xdr:to>
    <xdr:sp macro="" textlink="">
      <xdr:nvSpPr>
        <xdr:cNvPr id="14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57150</xdr:rowOff>
    </xdr:to>
    <xdr:sp macro="" textlink="">
      <xdr:nvSpPr>
        <xdr:cNvPr id="15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0</xdr:rowOff>
    </xdr:to>
    <xdr:sp macro="" textlink="">
      <xdr:nvSpPr>
        <xdr:cNvPr id="16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0</xdr:rowOff>
    </xdr:to>
    <xdr:sp macro="" textlink="">
      <xdr:nvSpPr>
        <xdr:cNvPr id="17" name="Cuadro de texto 2"/>
        <xdr:cNvSpPr txBox="1"/>
      </xdr:nvSpPr>
      <xdr:spPr>
        <a:xfrm>
          <a:off x="2400300" y="11525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24</xdr:row>
      <xdr:rowOff>0</xdr:rowOff>
    </xdr:from>
    <xdr:to>
      <xdr:col>2</xdr:col>
      <xdr:colOff>19050</xdr:colOff>
      <xdr:row>25</xdr:row>
      <xdr:rowOff>57150</xdr:rowOff>
    </xdr:to>
    <xdr:sp macro="" textlink="">
      <xdr:nvSpPr>
        <xdr:cNvPr id="18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24</xdr:row>
      <xdr:rowOff>0</xdr:rowOff>
    </xdr:from>
    <xdr:to>
      <xdr:col>2</xdr:col>
      <xdr:colOff>19050</xdr:colOff>
      <xdr:row>25</xdr:row>
      <xdr:rowOff>57150</xdr:rowOff>
    </xdr:to>
    <xdr:sp macro="" textlink="">
      <xdr:nvSpPr>
        <xdr:cNvPr id="19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25</xdr:row>
      <xdr:rowOff>0</xdr:rowOff>
    </xdr:from>
    <xdr:to>
      <xdr:col>2</xdr:col>
      <xdr:colOff>19050</xdr:colOff>
      <xdr:row>26</xdr:row>
      <xdr:rowOff>57150</xdr:rowOff>
    </xdr:to>
    <xdr:sp macro="" textlink="">
      <xdr:nvSpPr>
        <xdr:cNvPr id="20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25</xdr:row>
      <xdr:rowOff>0</xdr:rowOff>
    </xdr:from>
    <xdr:to>
      <xdr:col>2</xdr:col>
      <xdr:colOff>19050</xdr:colOff>
      <xdr:row>26</xdr:row>
      <xdr:rowOff>57150</xdr:rowOff>
    </xdr:to>
    <xdr:sp macro="" textlink="">
      <xdr:nvSpPr>
        <xdr:cNvPr id="21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26</xdr:row>
      <xdr:rowOff>0</xdr:rowOff>
    </xdr:from>
    <xdr:to>
      <xdr:col>2</xdr:col>
      <xdr:colOff>19050</xdr:colOff>
      <xdr:row>27</xdr:row>
      <xdr:rowOff>57150</xdr:rowOff>
    </xdr:to>
    <xdr:sp macro="" textlink="">
      <xdr:nvSpPr>
        <xdr:cNvPr id="22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26</xdr:row>
      <xdr:rowOff>0</xdr:rowOff>
    </xdr:from>
    <xdr:to>
      <xdr:col>2</xdr:col>
      <xdr:colOff>19050</xdr:colOff>
      <xdr:row>27</xdr:row>
      <xdr:rowOff>57150</xdr:rowOff>
    </xdr:to>
    <xdr:sp macro="" textlink="">
      <xdr:nvSpPr>
        <xdr:cNvPr id="23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27</xdr:row>
      <xdr:rowOff>0</xdr:rowOff>
    </xdr:from>
    <xdr:to>
      <xdr:col>2</xdr:col>
      <xdr:colOff>19050</xdr:colOff>
      <xdr:row>28</xdr:row>
      <xdr:rowOff>57150</xdr:rowOff>
    </xdr:to>
    <xdr:sp macro="" textlink="">
      <xdr:nvSpPr>
        <xdr:cNvPr id="24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27</xdr:row>
      <xdr:rowOff>0</xdr:rowOff>
    </xdr:from>
    <xdr:to>
      <xdr:col>2</xdr:col>
      <xdr:colOff>19050</xdr:colOff>
      <xdr:row>28</xdr:row>
      <xdr:rowOff>57150</xdr:rowOff>
    </xdr:to>
    <xdr:sp macro="" textlink="">
      <xdr:nvSpPr>
        <xdr:cNvPr id="25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28</xdr:row>
      <xdr:rowOff>0</xdr:rowOff>
    </xdr:from>
    <xdr:to>
      <xdr:col>2</xdr:col>
      <xdr:colOff>19050</xdr:colOff>
      <xdr:row>29</xdr:row>
      <xdr:rowOff>57150</xdr:rowOff>
    </xdr:to>
    <xdr:sp macro="" textlink="">
      <xdr:nvSpPr>
        <xdr:cNvPr id="26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28</xdr:row>
      <xdr:rowOff>0</xdr:rowOff>
    </xdr:from>
    <xdr:to>
      <xdr:col>2</xdr:col>
      <xdr:colOff>19050</xdr:colOff>
      <xdr:row>29</xdr:row>
      <xdr:rowOff>57150</xdr:rowOff>
    </xdr:to>
    <xdr:sp macro="" textlink="">
      <xdr:nvSpPr>
        <xdr:cNvPr id="27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29</xdr:row>
      <xdr:rowOff>0</xdr:rowOff>
    </xdr:from>
    <xdr:to>
      <xdr:col>2</xdr:col>
      <xdr:colOff>19050</xdr:colOff>
      <xdr:row>30</xdr:row>
      <xdr:rowOff>57150</xdr:rowOff>
    </xdr:to>
    <xdr:sp macro="" textlink="">
      <xdr:nvSpPr>
        <xdr:cNvPr id="28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29</xdr:row>
      <xdr:rowOff>0</xdr:rowOff>
    </xdr:from>
    <xdr:to>
      <xdr:col>2</xdr:col>
      <xdr:colOff>19050</xdr:colOff>
      <xdr:row>30</xdr:row>
      <xdr:rowOff>57150</xdr:rowOff>
    </xdr:to>
    <xdr:sp macro="" textlink="">
      <xdr:nvSpPr>
        <xdr:cNvPr id="29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30</xdr:row>
      <xdr:rowOff>0</xdr:rowOff>
    </xdr:from>
    <xdr:to>
      <xdr:col>2</xdr:col>
      <xdr:colOff>19050</xdr:colOff>
      <xdr:row>31</xdr:row>
      <xdr:rowOff>57150</xdr:rowOff>
    </xdr:to>
    <xdr:sp macro="" textlink="">
      <xdr:nvSpPr>
        <xdr:cNvPr id="30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30</xdr:row>
      <xdr:rowOff>0</xdr:rowOff>
    </xdr:from>
    <xdr:to>
      <xdr:col>2</xdr:col>
      <xdr:colOff>19050</xdr:colOff>
      <xdr:row>31</xdr:row>
      <xdr:rowOff>57150</xdr:rowOff>
    </xdr:to>
    <xdr:sp macro="" textlink="">
      <xdr:nvSpPr>
        <xdr:cNvPr id="31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31</xdr:row>
      <xdr:rowOff>0</xdr:rowOff>
    </xdr:from>
    <xdr:to>
      <xdr:col>2</xdr:col>
      <xdr:colOff>19050</xdr:colOff>
      <xdr:row>32</xdr:row>
      <xdr:rowOff>57150</xdr:rowOff>
    </xdr:to>
    <xdr:sp macro="" textlink="">
      <xdr:nvSpPr>
        <xdr:cNvPr id="32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31</xdr:row>
      <xdr:rowOff>0</xdr:rowOff>
    </xdr:from>
    <xdr:to>
      <xdr:col>2</xdr:col>
      <xdr:colOff>19050</xdr:colOff>
      <xdr:row>32</xdr:row>
      <xdr:rowOff>57150</xdr:rowOff>
    </xdr:to>
    <xdr:sp macro="" textlink="">
      <xdr:nvSpPr>
        <xdr:cNvPr id="33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32</xdr:row>
      <xdr:rowOff>0</xdr:rowOff>
    </xdr:from>
    <xdr:to>
      <xdr:col>2</xdr:col>
      <xdr:colOff>19050</xdr:colOff>
      <xdr:row>33</xdr:row>
      <xdr:rowOff>57150</xdr:rowOff>
    </xdr:to>
    <xdr:sp macro="" textlink="">
      <xdr:nvSpPr>
        <xdr:cNvPr id="34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32</xdr:row>
      <xdr:rowOff>0</xdr:rowOff>
    </xdr:from>
    <xdr:to>
      <xdr:col>2</xdr:col>
      <xdr:colOff>19050</xdr:colOff>
      <xdr:row>33</xdr:row>
      <xdr:rowOff>57150</xdr:rowOff>
    </xdr:to>
    <xdr:sp macro="" textlink="">
      <xdr:nvSpPr>
        <xdr:cNvPr id="35" name="Cuadro de texto 2"/>
        <xdr:cNvSpPr txBox="1"/>
      </xdr:nvSpPr>
      <xdr:spPr>
        <a:xfrm>
          <a:off x="2400300" y="47529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33</xdr:row>
      <xdr:rowOff>0</xdr:rowOff>
    </xdr:from>
    <xdr:to>
      <xdr:col>2</xdr:col>
      <xdr:colOff>19050</xdr:colOff>
      <xdr:row>34</xdr:row>
      <xdr:rowOff>57150</xdr:rowOff>
    </xdr:to>
    <xdr:sp macro="" textlink="">
      <xdr:nvSpPr>
        <xdr:cNvPr id="36" name="Cuadro de texto 2"/>
        <xdr:cNvSpPr txBox="1"/>
      </xdr:nvSpPr>
      <xdr:spPr>
        <a:xfrm>
          <a:off x="2400300" y="65532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33</xdr:row>
      <xdr:rowOff>0</xdr:rowOff>
    </xdr:from>
    <xdr:to>
      <xdr:col>2</xdr:col>
      <xdr:colOff>19050</xdr:colOff>
      <xdr:row>34</xdr:row>
      <xdr:rowOff>57150</xdr:rowOff>
    </xdr:to>
    <xdr:sp macro="" textlink="">
      <xdr:nvSpPr>
        <xdr:cNvPr id="37" name="Cuadro de texto 2"/>
        <xdr:cNvSpPr txBox="1"/>
      </xdr:nvSpPr>
      <xdr:spPr>
        <a:xfrm>
          <a:off x="2400300" y="65532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34</xdr:row>
      <xdr:rowOff>0</xdr:rowOff>
    </xdr:from>
    <xdr:to>
      <xdr:col>2</xdr:col>
      <xdr:colOff>19050</xdr:colOff>
      <xdr:row>35</xdr:row>
      <xdr:rowOff>57150</xdr:rowOff>
    </xdr:to>
    <xdr:sp macro="" textlink="">
      <xdr:nvSpPr>
        <xdr:cNvPr id="38" name="Cuadro de texto 2"/>
        <xdr:cNvSpPr txBox="1"/>
      </xdr:nvSpPr>
      <xdr:spPr>
        <a:xfrm>
          <a:off x="2400300" y="67532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34</xdr:row>
      <xdr:rowOff>0</xdr:rowOff>
    </xdr:from>
    <xdr:to>
      <xdr:col>2</xdr:col>
      <xdr:colOff>19050</xdr:colOff>
      <xdr:row>35</xdr:row>
      <xdr:rowOff>57150</xdr:rowOff>
    </xdr:to>
    <xdr:sp macro="" textlink="">
      <xdr:nvSpPr>
        <xdr:cNvPr id="39" name="Cuadro de texto 2"/>
        <xdr:cNvSpPr txBox="1"/>
      </xdr:nvSpPr>
      <xdr:spPr>
        <a:xfrm>
          <a:off x="2400300" y="67532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40</xdr:row>
      <xdr:rowOff>57150</xdr:rowOff>
    </xdr:to>
    <xdr:sp macro="" textlink="">
      <xdr:nvSpPr>
        <xdr:cNvPr id="40" name="Cuadro de texto 2"/>
        <xdr:cNvSpPr txBox="1"/>
      </xdr:nvSpPr>
      <xdr:spPr>
        <a:xfrm>
          <a:off x="2400300" y="65532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40</xdr:row>
      <xdr:rowOff>57150</xdr:rowOff>
    </xdr:to>
    <xdr:sp macro="" textlink="">
      <xdr:nvSpPr>
        <xdr:cNvPr id="41" name="Cuadro de texto 2"/>
        <xdr:cNvSpPr txBox="1"/>
      </xdr:nvSpPr>
      <xdr:spPr>
        <a:xfrm>
          <a:off x="2400300" y="65532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41</xdr:row>
      <xdr:rowOff>57150</xdr:rowOff>
    </xdr:to>
    <xdr:sp macro="" textlink="">
      <xdr:nvSpPr>
        <xdr:cNvPr id="42" name="Cuadro de texto 2"/>
        <xdr:cNvSpPr txBox="1"/>
      </xdr:nvSpPr>
      <xdr:spPr>
        <a:xfrm>
          <a:off x="2400300" y="67532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41</xdr:row>
      <xdr:rowOff>57150</xdr:rowOff>
    </xdr:to>
    <xdr:sp macro="" textlink="">
      <xdr:nvSpPr>
        <xdr:cNvPr id="43" name="Cuadro de texto 2"/>
        <xdr:cNvSpPr txBox="1"/>
      </xdr:nvSpPr>
      <xdr:spPr>
        <a:xfrm>
          <a:off x="2400300" y="67532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41</xdr:row>
      <xdr:rowOff>57150</xdr:rowOff>
    </xdr:to>
    <xdr:sp macro="" textlink="">
      <xdr:nvSpPr>
        <xdr:cNvPr id="44" name="Cuadro de texto 2"/>
        <xdr:cNvSpPr txBox="1"/>
      </xdr:nvSpPr>
      <xdr:spPr>
        <a:xfrm>
          <a:off x="2400300" y="65532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40</xdr:row>
      <xdr:rowOff>0</xdr:rowOff>
    </xdr:from>
    <xdr:to>
      <xdr:col>2</xdr:col>
      <xdr:colOff>19050</xdr:colOff>
      <xdr:row>41</xdr:row>
      <xdr:rowOff>57150</xdr:rowOff>
    </xdr:to>
    <xdr:sp macro="" textlink="">
      <xdr:nvSpPr>
        <xdr:cNvPr id="45" name="Cuadro de texto 2"/>
        <xdr:cNvSpPr txBox="1"/>
      </xdr:nvSpPr>
      <xdr:spPr>
        <a:xfrm>
          <a:off x="2400300" y="65532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41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46" name="Cuadro de texto 2"/>
        <xdr:cNvSpPr txBox="1"/>
      </xdr:nvSpPr>
      <xdr:spPr>
        <a:xfrm>
          <a:off x="2400300" y="67532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41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47" name="Cuadro de texto 2"/>
        <xdr:cNvSpPr txBox="1"/>
      </xdr:nvSpPr>
      <xdr:spPr>
        <a:xfrm>
          <a:off x="2400300" y="67532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48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9</xdr:row>
      <xdr:rowOff>0</xdr:rowOff>
    </xdr:from>
    <xdr:to>
      <xdr:col>2</xdr:col>
      <xdr:colOff>19050</xdr:colOff>
      <xdr:row>10</xdr:row>
      <xdr:rowOff>57150</xdr:rowOff>
    </xdr:to>
    <xdr:sp macro="" textlink="">
      <xdr:nvSpPr>
        <xdr:cNvPr id="49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11</xdr:row>
      <xdr:rowOff>0</xdr:rowOff>
    </xdr:from>
    <xdr:to>
      <xdr:col>2</xdr:col>
      <xdr:colOff>19050</xdr:colOff>
      <xdr:row>12</xdr:row>
      <xdr:rowOff>57150</xdr:rowOff>
    </xdr:to>
    <xdr:sp macro="" textlink="">
      <xdr:nvSpPr>
        <xdr:cNvPr id="50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11</xdr:row>
      <xdr:rowOff>0</xdr:rowOff>
    </xdr:from>
    <xdr:to>
      <xdr:col>2</xdr:col>
      <xdr:colOff>19050</xdr:colOff>
      <xdr:row>12</xdr:row>
      <xdr:rowOff>57150</xdr:rowOff>
    </xdr:to>
    <xdr:sp macro="" textlink="">
      <xdr:nvSpPr>
        <xdr:cNvPr id="51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12</xdr:row>
      <xdr:rowOff>0</xdr:rowOff>
    </xdr:from>
    <xdr:to>
      <xdr:col>2</xdr:col>
      <xdr:colOff>19050</xdr:colOff>
      <xdr:row>13</xdr:row>
      <xdr:rowOff>57150</xdr:rowOff>
    </xdr:to>
    <xdr:sp macro="" textlink="">
      <xdr:nvSpPr>
        <xdr:cNvPr id="52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12</xdr:row>
      <xdr:rowOff>0</xdr:rowOff>
    </xdr:from>
    <xdr:to>
      <xdr:col>2</xdr:col>
      <xdr:colOff>19050</xdr:colOff>
      <xdr:row>13</xdr:row>
      <xdr:rowOff>57150</xdr:rowOff>
    </xdr:to>
    <xdr:sp macro="" textlink="">
      <xdr:nvSpPr>
        <xdr:cNvPr id="53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13</xdr:row>
      <xdr:rowOff>0</xdr:rowOff>
    </xdr:from>
    <xdr:to>
      <xdr:col>2</xdr:col>
      <xdr:colOff>19050</xdr:colOff>
      <xdr:row>14</xdr:row>
      <xdr:rowOff>57150</xdr:rowOff>
    </xdr:to>
    <xdr:sp macro="" textlink="">
      <xdr:nvSpPr>
        <xdr:cNvPr id="54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13</xdr:row>
      <xdr:rowOff>0</xdr:rowOff>
    </xdr:from>
    <xdr:to>
      <xdr:col>2</xdr:col>
      <xdr:colOff>19050</xdr:colOff>
      <xdr:row>14</xdr:row>
      <xdr:rowOff>57150</xdr:rowOff>
    </xdr:to>
    <xdr:sp macro="" textlink="">
      <xdr:nvSpPr>
        <xdr:cNvPr id="55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14</xdr:row>
      <xdr:rowOff>0</xdr:rowOff>
    </xdr:from>
    <xdr:to>
      <xdr:col>2</xdr:col>
      <xdr:colOff>19050</xdr:colOff>
      <xdr:row>15</xdr:row>
      <xdr:rowOff>57150</xdr:rowOff>
    </xdr:to>
    <xdr:sp macro="" textlink="">
      <xdr:nvSpPr>
        <xdr:cNvPr id="56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14</xdr:row>
      <xdr:rowOff>0</xdr:rowOff>
    </xdr:from>
    <xdr:to>
      <xdr:col>2</xdr:col>
      <xdr:colOff>19050</xdr:colOff>
      <xdr:row>15</xdr:row>
      <xdr:rowOff>57150</xdr:rowOff>
    </xdr:to>
    <xdr:sp macro="" textlink="">
      <xdr:nvSpPr>
        <xdr:cNvPr id="57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58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15</xdr:row>
      <xdr:rowOff>0</xdr:rowOff>
    </xdr:from>
    <xdr:to>
      <xdr:col>2</xdr:col>
      <xdr:colOff>19050</xdr:colOff>
      <xdr:row>16</xdr:row>
      <xdr:rowOff>57150</xdr:rowOff>
    </xdr:to>
    <xdr:sp macro="" textlink="">
      <xdr:nvSpPr>
        <xdr:cNvPr id="59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18</xdr:row>
      <xdr:rowOff>0</xdr:rowOff>
    </xdr:from>
    <xdr:to>
      <xdr:col>2</xdr:col>
      <xdr:colOff>19050</xdr:colOff>
      <xdr:row>19</xdr:row>
      <xdr:rowOff>57150</xdr:rowOff>
    </xdr:to>
    <xdr:sp macro="" textlink="">
      <xdr:nvSpPr>
        <xdr:cNvPr id="60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18</xdr:row>
      <xdr:rowOff>0</xdr:rowOff>
    </xdr:from>
    <xdr:to>
      <xdr:col>2</xdr:col>
      <xdr:colOff>19050</xdr:colOff>
      <xdr:row>19</xdr:row>
      <xdr:rowOff>57150</xdr:rowOff>
    </xdr:to>
    <xdr:sp macro="" textlink="">
      <xdr:nvSpPr>
        <xdr:cNvPr id="61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19</xdr:row>
      <xdr:rowOff>0</xdr:rowOff>
    </xdr:from>
    <xdr:to>
      <xdr:col>2</xdr:col>
      <xdr:colOff>19050</xdr:colOff>
      <xdr:row>20</xdr:row>
      <xdr:rowOff>57150</xdr:rowOff>
    </xdr:to>
    <xdr:sp macro="" textlink="">
      <xdr:nvSpPr>
        <xdr:cNvPr id="62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19</xdr:row>
      <xdr:rowOff>0</xdr:rowOff>
    </xdr:from>
    <xdr:to>
      <xdr:col>2</xdr:col>
      <xdr:colOff>19050</xdr:colOff>
      <xdr:row>20</xdr:row>
      <xdr:rowOff>57150</xdr:rowOff>
    </xdr:to>
    <xdr:sp macro="" textlink="">
      <xdr:nvSpPr>
        <xdr:cNvPr id="63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20</xdr:row>
      <xdr:rowOff>0</xdr:rowOff>
    </xdr:from>
    <xdr:to>
      <xdr:col>2</xdr:col>
      <xdr:colOff>19050</xdr:colOff>
      <xdr:row>21</xdr:row>
      <xdr:rowOff>57150</xdr:rowOff>
    </xdr:to>
    <xdr:sp macro="" textlink="">
      <xdr:nvSpPr>
        <xdr:cNvPr id="64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20</xdr:row>
      <xdr:rowOff>0</xdr:rowOff>
    </xdr:from>
    <xdr:to>
      <xdr:col>2</xdr:col>
      <xdr:colOff>19050</xdr:colOff>
      <xdr:row>21</xdr:row>
      <xdr:rowOff>57150</xdr:rowOff>
    </xdr:to>
    <xdr:sp macro="" textlink="">
      <xdr:nvSpPr>
        <xdr:cNvPr id="65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57150</xdr:rowOff>
    </xdr:to>
    <xdr:sp macro="" textlink="">
      <xdr:nvSpPr>
        <xdr:cNvPr id="66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21</xdr:row>
      <xdr:rowOff>0</xdr:rowOff>
    </xdr:from>
    <xdr:to>
      <xdr:col>2</xdr:col>
      <xdr:colOff>19050</xdr:colOff>
      <xdr:row>22</xdr:row>
      <xdr:rowOff>57150</xdr:rowOff>
    </xdr:to>
    <xdr:sp macro="" textlink="">
      <xdr:nvSpPr>
        <xdr:cNvPr id="67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24</xdr:row>
      <xdr:rowOff>0</xdr:rowOff>
    </xdr:from>
    <xdr:to>
      <xdr:col>2</xdr:col>
      <xdr:colOff>19050</xdr:colOff>
      <xdr:row>25</xdr:row>
      <xdr:rowOff>57150</xdr:rowOff>
    </xdr:to>
    <xdr:sp macro="" textlink="">
      <xdr:nvSpPr>
        <xdr:cNvPr id="68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24</xdr:row>
      <xdr:rowOff>0</xdr:rowOff>
    </xdr:from>
    <xdr:to>
      <xdr:col>2</xdr:col>
      <xdr:colOff>19050</xdr:colOff>
      <xdr:row>25</xdr:row>
      <xdr:rowOff>57150</xdr:rowOff>
    </xdr:to>
    <xdr:sp macro="" textlink="">
      <xdr:nvSpPr>
        <xdr:cNvPr id="69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33</xdr:row>
      <xdr:rowOff>0</xdr:rowOff>
    </xdr:from>
    <xdr:to>
      <xdr:col>2</xdr:col>
      <xdr:colOff>19050</xdr:colOff>
      <xdr:row>34</xdr:row>
      <xdr:rowOff>57150</xdr:rowOff>
    </xdr:to>
    <xdr:sp macro="" textlink="">
      <xdr:nvSpPr>
        <xdr:cNvPr id="70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33</xdr:row>
      <xdr:rowOff>0</xdr:rowOff>
    </xdr:from>
    <xdr:to>
      <xdr:col>2</xdr:col>
      <xdr:colOff>19050</xdr:colOff>
      <xdr:row>34</xdr:row>
      <xdr:rowOff>57150</xdr:rowOff>
    </xdr:to>
    <xdr:sp macro="" textlink="">
      <xdr:nvSpPr>
        <xdr:cNvPr id="71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37</xdr:row>
      <xdr:rowOff>57150</xdr:rowOff>
    </xdr:to>
    <xdr:sp macro="" textlink="">
      <xdr:nvSpPr>
        <xdr:cNvPr id="72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36</xdr:row>
      <xdr:rowOff>0</xdr:rowOff>
    </xdr:from>
    <xdr:to>
      <xdr:col>2</xdr:col>
      <xdr:colOff>19050</xdr:colOff>
      <xdr:row>37</xdr:row>
      <xdr:rowOff>57150</xdr:rowOff>
    </xdr:to>
    <xdr:sp macro="" textlink="">
      <xdr:nvSpPr>
        <xdr:cNvPr id="73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38</xdr:row>
      <xdr:rowOff>57150</xdr:rowOff>
    </xdr:to>
    <xdr:sp macro="" textlink="">
      <xdr:nvSpPr>
        <xdr:cNvPr id="74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37</xdr:row>
      <xdr:rowOff>0</xdr:rowOff>
    </xdr:from>
    <xdr:to>
      <xdr:col>2</xdr:col>
      <xdr:colOff>19050</xdr:colOff>
      <xdr:row>38</xdr:row>
      <xdr:rowOff>57150</xdr:rowOff>
    </xdr:to>
    <xdr:sp macro="" textlink="">
      <xdr:nvSpPr>
        <xdr:cNvPr id="75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39</xdr:row>
      <xdr:rowOff>0</xdr:rowOff>
    </xdr:to>
    <xdr:sp macro="" textlink="">
      <xdr:nvSpPr>
        <xdr:cNvPr id="76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39</xdr:row>
      <xdr:rowOff>0</xdr:rowOff>
    </xdr:to>
    <xdr:sp macro="" textlink="">
      <xdr:nvSpPr>
        <xdr:cNvPr id="77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40</xdr:row>
      <xdr:rowOff>57150</xdr:rowOff>
    </xdr:to>
    <xdr:sp macro="" textlink="">
      <xdr:nvSpPr>
        <xdr:cNvPr id="78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40</xdr:row>
      <xdr:rowOff>57150</xdr:rowOff>
    </xdr:to>
    <xdr:sp macro="" textlink="">
      <xdr:nvSpPr>
        <xdr:cNvPr id="79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43</xdr:row>
      <xdr:rowOff>57150</xdr:rowOff>
    </xdr:to>
    <xdr:sp macro="" textlink="">
      <xdr:nvSpPr>
        <xdr:cNvPr id="80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43</xdr:row>
      <xdr:rowOff>57150</xdr:rowOff>
    </xdr:to>
    <xdr:sp macro="" textlink="">
      <xdr:nvSpPr>
        <xdr:cNvPr id="81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42</xdr:row>
      <xdr:rowOff>0</xdr:rowOff>
    </xdr:from>
    <xdr:to>
      <xdr:col>2</xdr:col>
      <xdr:colOff>19050</xdr:colOff>
      <xdr:row>45</xdr:row>
      <xdr:rowOff>57150</xdr:rowOff>
    </xdr:to>
    <xdr:sp macro="" textlink="">
      <xdr:nvSpPr>
        <xdr:cNvPr id="82" name="Cuadro de texto 2"/>
        <xdr:cNvSpPr txBox="1"/>
      </xdr:nvSpPr>
      <xdr:spPr>
        <a:xfrm>
          <a:off x="2400300" y="15525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34</xdr:row>
      <xdr:rowOff>0</xdr:rowOff>
    </xdr:from>
    <xdr:to>
      <xdr:col>2</xdr:col>
      <xdr:colOff>19050</xdr:colOff>
      <xdr:row>35</xdr:row>
      <xdr:rowOff>57150</xdr:rowOff>
    </xdr:to>
    <xdr:sp macro="" textlink="">
      <xdr:nvSpPr>
        <xdr:cNvPr id="84" name="Cuadro de texto 2"/>
        <xdr:cNvSpPr txBox="1"/>
      </xdr:nvSpPr>
      <xdr:spPr>
        <a:xfrm>
          <a:off x="2400300" y="67532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34</xdr:row>
      <xdr:rowOff>0</xdr:rowOff>
    </xdr:from>
    <xdr:to>
      <xdr:col>2</xdr:col>
      <xdr:colOff>19050</xdr:colOff>
      <xdr:row>35</xdr:row>
      <xdr:rowOff>57150</xdr:rowOff>
    </xdr:to>
    <xdr:sp macro="" textlink="">
      <xdr:nvSpPr>
        <xdr:cNvPr id="85" name="Cuadro de texto 2"/>
        <xdr:cNvSpPr txBox="1"/>
      </xdr:nvSpPr>
      <xdr:spPr>
        <a:xfrm>
          <a:off x="2400300" y="67532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35</xdr:row>
      <xdr:rowOff>0</xdr:rowOff>
    </xdr:from>
    <xdr:to>
      <xdr:col>2</xdr:col>
      <xdr:colOff>19050</xdr:colOff>
      <xdr:row>36</xdr:row>
      <xdr:rowOff>57150</xdr:rowOff>
    </xdr:to>
    <xdr:sp macro="" textlink="">
      <xdr:nvSpPr>
        <xdr:cNvPr id="86" name="Cuadro de texto 2"/>
        <xdr:cNvSpPr txBox="1"/>
      </xdr:nvSpPr>
      <xdr:spPr>
        <a:xfrm>
          <a:off x="2400300" y="695325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35</xdr:row>
      <xdr:rowOff>0</xdr:rowOff>
    </xdr:from>
    <xdr:to>
      <xdr:col>2</xdr:col>
      <xdr:colOff>19050</xdr:colOff>
      <xdr:row>36</xdr:row>
      <xdr:rowOff>57150</xdr:rowOff>
    </xdr:to>
    <xdr:sp macro="" textlink="">
      <xdr:nvSpPr>
        <xdr:cNvPr id="87" name="Cuadro de texto 2"/>
        <xdr:cNvSpPr txBox="1"/>
      </xdr:nvSpPr>
      <xdr:spPr>
        <a:xfrm>
          <a:off x="2400300" y="695325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35</xdr:row>
      <xdr:rowOff>0</xdr:rowOff>
    </xdr:from>
    <xdr:to>
      <xdr:col>2</xdr:col>
      <xdr:colOff>19050</xdr:colOff>
      <xdr:row>36</xdr:row>
      <xdr:rowOff>57150</xdr:rowOff>
    </xdr:to>
    <xdr:sp macro="" textlink="">
      <xdr:nvSpPr>
        <xdr:cNvPr id="88" name="Cuadro de texto 2"/>
        <xdr:cNvSpPr txBox="1"/>
      </xdr:nvSpPr>
      <xdr:spPr>
        <a:xfrm>
          <a:off x="2400300" y="695325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35</xdr:row>
      <xdr:rowOff>0</xdr:rowOff>
    </xdr:from>
    <xdr:to>
      <xdr:col>2</xdr:col>
      <xdr:colOff>19050</xdr:colOff>
      <xdr:row>36</xdr:row>
      <xdr:rowOff>57150</xdr:rowOff>
    </xdr:to>
    <xdr:sp macro="" textlink="">
      <xdr:nvSpPr>
        <xdr:cNvPr id="89" name="Cuadro de texto 2"/>
        <xdr:cNvSpPr txBox="1"/>
      </xdr:nvSpPr>
      <xdr:spPr>
        <a:xfrm>
          <a:off x="2400300" y="695325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39</xdr:row>
      <xdr:rowOff>0</xdr:rowOff>
    </xdr:to>
    <xdr:sp macro="" textlink="">
      <xdr:nvSpPr>
        <xdr:cNvPr id="90" name="Cuadro de texto 2"/>
        <xdr:cNvSpPr txBox="1"/>
      </xdr:nvSpPr>
      <xdr:spPr>
        <a:xfrm>
          <a:off x="2400300" y="67532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38</xdr:row>
      <xdr:rowOff>0</xdr:rowOff>
    </xdr:from>
    <xdr:to>
      <xdr:col>2</xdr:col>
      <xdr:colOff>19050</xdr:colOff>
      <xdr:row>39</xdr:row>
      <xdr:rowOff>0</xdr:rowOff>
    </xdr:to>
    <xdr:sp macro="" textlink="">
      <xdr:nvSpPr>
        <xdr:cNvPr id="91" name="Cuadro de texto 2"/>
        <xdr:cNvSpPr txBox="1"/>
      </xdr:nvSpPr>
      <xdr:spPr>
        <a:xfrm>
          <a:off x="2400300" y="67532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39</xdr:row>
      <xdr:rowOff>57150</xdr:rowOff>
    </xdr:to>
    <xdr:sp macro="" textlink="">
      <xdr:nvSpPr>
        <xdr:cNvPr id="92" name="Cuadro de texto 2"/>
        <xdr:cNvSpPr txBox="1"/>
      </xdr:nvSpPr>
      <xdr:spPr>
        <a:xfrm>
          <a:off x="2400300" y="695325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39</xdr:row>
      <xdr:rowOff>57150</xdr:rowOff>
    </xdr:to>
    <xdr:sp macro="" textlink="">
      <xdr:nvSpPr>
        <xdr:cNvPr id="93" name="Cuadro de texto 2"/>
        <xdr:cNvSpPr txBox="1"/>
      </xdr:nvSpPr>
      <xdr:spPr>
        <a:xfrm>
          <a:off x="2400300" y="695325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39</xdr:row>
      <xdr:rowOff>57150</xdr:rowOff>
    </xdr:to>
    <xdr:sp macro="" textlink="">
      <xdr:nvSpPr>
        <xdr:cNvPr id="94" name="Cuadro de texto 2"/>
        <xdr:cNvSpPr txBox="1"/>
      </xdr:nvSpPr>
      <xdr:spPr>
        <a:xfrm>
          <a:off x="2400300" y="695325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39</xdr:row>
      <xdr:rowOff>0</xdr:rowOff>
    </xdr:from>
    <xdr:to>
      <xdr:col>2</xdr:col>
      <xdr:colOff>19050</xdr:colOff>
      <xdr:row>39</xdr:row>
      <xdr:rowOff>57150</xdr:rowOff>
    </xdr:to>
    <xdr:sp macro="" textlink="">
      <xdr:nvSpPr>
        <xdr:cNvPr id="95" name="Cuadro de texto 2"/>
        <xdr:cNvSpPr txBox="1"/>
      </xdr:nvSpPr>
      <xdr:spPr>
        <a:xfrm>
          <a:off x="2400300" y="695325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6" name="95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7" name="Text Box 8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8" name="Text Box 8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99" name="Text Box 9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0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1" name="Text Box 14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2" name="Text Box 14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3" name="Text Box 15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4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5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6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07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8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09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0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1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2" name="1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3" name="Text Box 30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4" name="1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5" name="Text Box 30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6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7" name="Text Box 14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8" name="Text Box 14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19" name="Text Box 15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0" name="Text Box 17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1" name="Text Box 106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2" name="Text Box 106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3" name="Text Box 17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4" name="Text Box 17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5" name="Text Box 17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6" name="Text Box 18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27" name="Text Box 18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8" name="Text Box 18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29" name="Text Box 18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0" name="Text Box 18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1" name="Text Box 18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2" name="Text Box 18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3" name="Text Box 18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4" name="Text Box 19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5" name="Text Box 19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6" name="Text Box 19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7" name="Text Box 19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8" name="Text Box 19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39" name="Text Box 19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40" name="Text Box 19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41" name="Text Box 19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2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3" name="Text Box 8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4" name="Text Box 8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5" name="Text Box 9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6" name="Text Box 9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7" name="Text Box 9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8" name="Text Box 9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49" name="Text Box 9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0" name="Text Box 9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1" name="Text Box 8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2" name="Text Box 14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3" name="Text Box 15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4" name="Text Box 15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5" name="Text Box 17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6" name="Text Box 17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7" name="Text Box 17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158" name="Text Box 179"/>
        <xdr:cNvSpPr txBox="1">
          <a:spLocks noChangeArrowheads="1"/>
        </xdr:cNvSpPr>
      </xdr:nvSpPr>
      <xdr:spPr bwMode="auto">
        <a:xfrm>
          <a:off x="3000375" y="12001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59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0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1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2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3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4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5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6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7" name="Text Box 23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8" name="Text Box 23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69" name="Text Box 23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70" name="Text Box 23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71" name="Text Box 23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72" name="Text Box 24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73" name="Text Box 24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4" name="Text Box 14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5" name="Text Box 14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6" name="Text Box 15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7" name="Text Box 15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8" name="Text Box 15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79" name="Text Box 15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80" name="Text Box 15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81" name="Text Box 15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2" name="Text Box 22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3" name="Text Box 22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4" name="Text Box 22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5" name="Text Box 23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6" name="Text Box 23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7" name="Text Box 23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8" name="Text Box 23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189" name="Text Box 23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0" name="Text Box 23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1" name="Text Box 23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2" name="Text Box 23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3" name="Text Box 23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4" name="Text Box 23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5" name="Text Box 24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6" name="Text Box 24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7" name="Text Box 24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8" name="Text Box 19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199" name="Text Box 19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0" name="Text Box 20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1" name="Text Box 20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2" name="Text Box 20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3" name="Text Box 20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4" name="Text Box 20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5" name="Text Box 20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6" name="Text Box 8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7" name="Text Box 14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8" name="Text Box 15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09" name="Text Box 15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0" name="Text Box 17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1" name="Text Box 17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2" name="Text Box 17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4</xdr:row>
      <xdr:rowOff>0</xdr:rowOff>
    </xdr:from>
    <xdr:to>
      <xdr:col>4</xdr:col>
      <xdr:colOff>66675</xdr:colOff>
      <xdr:row>4</xdr:row>
      <xdr:rowOff>276225</xdr:rowOff>
    </xdr:to>
    <xdr:sp macro="" textlink="">
      <xdr:nvSpPr>
        <xdr:cNvPr id="213" name="Text Box 179"/>
        <xdr:cNvSpPr txBox="1">
          <a:spLocks noChangeArrowheads="1"/>
        </xdr:cNvSpPr>
      </xdr:nvSpPr>
      <xdr:spPr bwMode="auto">
        <a:xfrm>
          <a:off x="3000375" y="800100"/>
          <a:ext cx="571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4" name="Text Box 21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5" name="Text Box 21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6" name="Text Box 21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7" name="Text Box 21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8" name="Text Box 21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19" name="Text Box 21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20" name="Text Box 22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21" name="Text Box 22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2" name="Text Box 22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3" name="Text Box 22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4" name="Text Box 22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5" name="Text Box 23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6" name="Text Box 23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7" name="Text Box 23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8" name="Text Box 23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29" name="Text Box 23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0" name="Text Box 23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1" name="Text Box 23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2" name="Text Box 23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3" name="Text Box 23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4" name="Text Box 23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5" name="Text Box 24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6" name="Text Box 24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7" name="Text Box 24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8" name="Text Box 8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39" name="Text Box 14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0" name="Text Box 15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1" name="Text Box 15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2" name="Text Box 17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3" name="Text Box 17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4" name="Text Box 17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5" name="Text Box 17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6" name="Text Box 8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7" name="Text Box 14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8" name="Text Box 15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49" name="Text Box 15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0" name="Text Box 17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1" name="Text Box 17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2" name="Text Box 17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4</xdr:row>
      <xdr:rowOff>0</xdr:rowOff>
    </xdr:from>
    <xdr:to>
      <xdr:col>4</xdr:col>
      <xdr:colOff>66675</xdr:colOff>
      <xdr:row>4</xdr:row>
      <xdr:rowOff>276225</xdr:rowOff>
    </xdr:to>
    <xdr:sp macro="" textlink="">
      <xdr:nvSpPr>
        <xdr:cNvPr id="253" name="Text Box 179"/>
        <xdr:cNvSpPr txBox="1">
          <a:spLocks noChangeArrowheads="1"/>
        </xdr:cNvSpPr>
      </xdr:nvSpPr>
      <xdr:spPr bwMode="auto">
        <a:xfrm>
          <a:off x="3000375" y="800100"/>
          <a:ext cx="5715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4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5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6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7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8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59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60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61" name="3 CuadroTexto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2" name="Text Box 22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3" name="Text Box 22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4" name="Text Box 22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5" name="Text Box 23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6" name="Text Box 23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7" name="Text Box 23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8" name="Text Box 23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69" name="Text Box 23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0" name="Text Box 23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1" name="Text Box 236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2" name="Text Box 23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3" name="Text Box 23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4" name="Text Box 23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5" name="Text Box 24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6" name="Text Box 24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7" name="Text Box 24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8" name="Text Box 27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79" name="Text Box 27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0" name="Text Box 28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1" name="Text Box 28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2" name="Text Box 28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3" name="Text Box 28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4" name="Text Box 28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5" name="Text Box 285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6" name="Text Box 227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7" name="Text Box 228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8" name="Text Box 229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89" name="Text Box 230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90" name="Text Box 231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91" name="Text Box 232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92" name="Text Box 233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293" name="Text Box 234"/>
        <xdr:cNvSpPr txBox="1"/>
      </xdr:nvSpPr>
      <xdr:spPr>
        <a:xfrm>
          <a:off x="29908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4" name="Text Box 33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5" name="Text Box 33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6" name="Text Box 33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7" name="Text Box 33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8" name="Text Box 33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299" name="Text Box 33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0" name="Text Box 33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1" name="Text Box 34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2" name="Text Box 23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3" name="Text Box 23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4" name="Text Box 23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5" name="Text Box 23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6" name="Text Box 23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7" name="Text Box 24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8" name="Text Box 24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09" name="Text Box 24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0" name="Text Box 35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1" name="Text Box 35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2" name="Text Box 35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3" name="Text Box 36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4" name="Text Box 36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5" name="Text Box 36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6" name="Text Box 36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7" name="Text Box 36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8" name="Text Box 8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19" name="Text Box 14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0" name="Text Box 15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1" name="Text Box 15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2" name="Text Box 17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3" name="Text Box 17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4" name="Text Box 17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325" name="Text Box 179"/>
        <xdr:cNvSpPr txBox="1">
          <a:spLocks noChangeArrowheads="1"/>
        </xdr:cNvSpPr>
      </xdr:nvSpPr>
      <xdr:spPr bwMode="auto">
        <a:xfrm>
          <a:off x="3000375" y="12001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6" name="Text Box 37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7" name="Text Box 37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8" name="Text Box 37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29" name="Text Box 37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0" name="Text Box 37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1" name="Text Box 37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2" name="Text Box 37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3" name="Text Box 38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4" name="Text Box 23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5" name="Text Box 23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6" name="Text Box 23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7" name="Text Box 23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8" name="Text Box 23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39" name="Text Box 24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0" name="Text Box 24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1" name="Text Box 24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2" name="Text Box 8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3" name="Text Box 14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4" name="Text Box 15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5" name="Text Box 15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6" name="Text Box 17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7" name="Text Box 17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8" name="Text Box 17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49" name="Text Box 17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0" name="Text Box 8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1" name="Text Box 14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2" name="Text Box 15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3" name="Text Box 15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4" name="Text Box 17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5" name="Text Box 17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6" name="Text Box 17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357" name="Text Box 179"/>
        <xdr:cNvSpPr txBox="1">
          <a:spLocks noChangeArrowheads="1"/>
        </xdr:cNvSpPr>
      </xdr:nvSpPr>
      <xdr:spPr bwMode="auto">
        <a:xfrm>
          <a:off x="3000375" y="12001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8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59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0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1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2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3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4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5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6" name="Text Box 23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7" name="Text Box 23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8" name="Text Box 23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69" name="Text Box 23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0" name="Text Box 23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1" name="Text Box 24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2" name="Text Box 24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3" name="Text Box 24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4" name="Text Box 43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5" name="Text Box 43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6" name="Text Box 43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7" name="Text Box 44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8" name="Text Box 44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79" name="Text Box 44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0" name="Text Box 44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1" name="Text Box 44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2" name="Text Box 22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3" name="Text Box 22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4" name="Text Box 22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5" name="Text Box 23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6" name="Text Box 23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7" name="Text Box 23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8" name="Text Box 23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89" name="Text Box 23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0" name="Text Box 22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1" name="Text Box 22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2" name="Text Box 22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3" name="Text Box 23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4" name="Text Box 23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5" name="Text Box 23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6" name="Text Box 23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7" name="Text Box 23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8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399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0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1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2" name="Text Box 61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3" name="Text Box 61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4" name="Text Box 61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5" name="Text Box 61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6" name="Text Box 62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7" name="Text Box 62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8" name="Text Box 62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09" name="Text Box 62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0" name="Text Box 8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1" name="Text Box 14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2" name="Text Box 15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3" name="Text Box 15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4" name="Text Box 17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5" name="Text Box 17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6" name="Text Box 17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417" name="Text Box 179"/>
        <xdr:cNvSpPr txBox="1">
          <a:spLocks noChangeArrowheads="1"/>
        </xdr:cNvSpPr>
      </xdr:nvSpPr>
      <xdr:spPr bwMode="auto">
        <a:xfrm>
          <a:off x="3000375" y="12001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8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19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0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1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2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3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4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5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6" name="Text Box 23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7" name="Text Box 23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8" name="Text Box 23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29" name="Text Box 23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0" name="Text Box 23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1" name="Text Box 24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2" name="Text Box 24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3" name="Text Box 22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4" name="Text Box 22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5" name="Text Box 22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6" name="Text Box 23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7" name="Text Box 23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8" name="Text Box 23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39" name="Text Box 23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0" name="Text Box 23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1" name="Text Box 22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2" name="Text Box 22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3" name="Text Box 22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4" name="Text Box 23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5" name="Text Box 23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6" name="Text Box 23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7" name="Text Box 23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8" name="Text Box 23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49" name="Text Box 22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0" name="Text Box 22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1" name="Text Box 22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2" name="Text Box 23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3" name="Text Box 23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4" name="Text Box 23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5" name="Text Box 23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6" name="Text Box 23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7" name="Text Box 67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8" name="Text Box 67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59" name="Text Box 67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0" name="Text Box 67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1" name="Text Box 67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2" name="Text Box 67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3" name="Text Box 67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4" name="Text Box 67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5" name="Text Box 23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6" name="Text Box 23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7" name="Text Box 23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8" name="Text Box 23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69" name="Text Box 23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0" name="Text Box 24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1" name="Text Box 24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2" name="Text Box 24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3" name="Text Box 68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4" name="Text Box 68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5" name="Text Box 68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6" name="Text Box 69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7" name="Text Box 69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8" name="Text Box 69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79" name="Text Box 69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0" name="Text Box 69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1" name="Text Box 8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2" name="Text Box 14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3" name="Text Box 15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4" name="Text Box 15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5" name="Text Box 17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6" name="Text Box 17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7" name="Text Box 17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488" name="Text Box 179"/>
        <xdr:cNvSpPr txBox="1">
          <a:spLocks noChangeArrowheads="1"/>
        </xdr:cNvSpPr>
      </xdr:nvSpPr>
      <xdr:spPr bwMode="auto">
        <a:xfrm>
          <a:off x="3000375" y="12001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89" name="Text Box 70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0" name="Text Box 70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1" name="Text Box 70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2" name="Text Box 70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3" name="Text Box 70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4" name="Text Box 70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5" name="Text Box 70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6" name="Text Box 71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7" name="Text Box 23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8" name="Text Box 23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499" name="Text Box 23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0" name="Text Box 23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1" name="Text Box 23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2" name="Text Box 24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3" name="Text Box 24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4" name="Text Box 24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5" name="Text Box 8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6" name="Text Box 14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7" name="Text Box 15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8" name="Text Box 15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09" name="Text Box 17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0" name="Text Box 17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1" name="Text Box 17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2" name="Text Box 17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3" name="Text Box 8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4" name="Text Box 14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5" name="Text Box 15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6" name="Text Box 15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7" name="Text Box 17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8" name="Text Box 17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19" name="Text Box 17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4</xdr:col>
      <xdr:colOff>9525</xdr:colOff>
      <xdr:row>6</xdr:row>
      <xdr:rowOff>0</xdr:rowOff>
    </xdr:from>
    <xdr:to>
      <xdr:col>4</xdr:col>
      <xdr:colOff>66675</xdr:colOff>
      <xdr:row>7</xdr:row>
      <xdr:rowOff>76200</xdr:rowOff>
    </xdr:to>
    <xdr:sp macro="" textlink="">
      <xdr:nvSpPr>
        <xdr:cNvPr id="520" name="Text Box 179"/>
        <xdr:cNvSpPr txBox="1">
          <a:spLocks noChangeArrowheads="1"/>
        </xdr:cNvSpPr>
      </xdr:nvSpPr>
      <xdr:spPr bwMode="auto">
        <a:xfrm>
          <a:off x="3000375" y="12001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1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2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3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4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5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6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7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8" name="3 CuadroTexto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29" name="Text Box 23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0" name="Text Box 23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1" name="Text Box 23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2" name="Text Box 23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3" name="Text Box 23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4" name="Text Box 24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5" name="Text Box 24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6" name="Text Box 24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7" name="Text Box 75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8" name="Text Box 75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39" name="Text Box 75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0" name="Text Box 75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1" name="Text Box 755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2" name="Text Box 756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3" name="Text Box 75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4" name="Text Box 75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5" name="Text Box 227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6" name="Text Box 228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7" name="Text Box 229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8" name="Text Box 230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49" name="Text Box 231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50" name="Text Box 232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51" name="Text Box 233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4</xdr:col>
      <xdr:colOff>0</xdr:colOff>
      <xdr:row>6</xdr:row>
      <xdr:rowOff>0</xdr:rowOff>
    </xdr:from>
    <xdr:ext cx="184731" cy="264560"/>
    <xdr:sp macro="" textlink="">
      <xdr:nvSpPr>
        <xdr:cNvPr id="552" name="Text Box 234"/>
        <xdr:cNvSpPr txBox="1"/>
      </xdr:nvSpPr>
      <xdr:spPr>
        <a:xfrm>
          <a:off x="2990850" y="1200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553" name="Cuadro de texto 2"/>
        <xdr:cNvSpPr txBox="1"/>
      </xdr:nvSpPr>
      <xdr:spPr>
        <a:xfrm>
          <a:off x="2400300" y="67722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554" name="Cuadro de texto 2"/>
        <xdr:cNvSpPr txBox="1"/>
      </xdr:nvSpPr>
      <xdr:spPr>
        <a:xfrm>
          <a:off x="2400300" y="677227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555" name="Cuadro de texto 2"/>
        <xdr:cNvSpPr txBox="1"/>
      </xdr:nvSpPr>
      <xdr:spPr>
        <a:xfrm>
          <a:off x="2400300" y="69723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556" name="Cuadro de texto 2"/>
        <xdr:cNvSpPr txBox="1"/>
      </xdr:nvSpPr>
      <xdr:spPr>
        <a:xfrm>
          <a:off x="2400300" y="69723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557" name="Cuadro de texto 2"/>
        <xdr:cNvSpPr txBox="1"/>
      </xdr:nvSpPr>
      <xdr:spPr>
        <a:xfrm>
          <a:off x="2400300" y="69723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57150</xdr:rowOff>
    </xdr:to>
    <xdr:sp macro="" textlink="">
      <xdr:nvSpPr>
        <xdr:cNvPr id="558" name="Cuadro de texto 2"/>
        <xdr:cNvSpPr txBox="1"/>
      </xdr:nvSpPr>
      <xdr:spPr>
        <a:xfrm>
          <a:off x="2400300" y="69723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559" name="Cuadro de texto 2"/>
        <xdr:cNvSpPr txBox="1"/>
      </xdr:nvSpPr>
      <xdr:spPr>
        <a:xfrm>
          <a:off x="2400300" y="85725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560" name="Cuadro de texto 2"/>
        <xdr:cNvSpPr txBox="1"/>
      </xdr:nvSpPr>
      <xdr:spPr>
        <a:xfrm>
          <a:off x="2400300" y="85725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561" name="Cuadro de texto 2"/>
        <xdr:cNvSpPr txBox="1"/>
      </xdr:nvSpPr>
      <xdr:spPr>
        <a:xfrm>
          <a:off x="2400300" y="85725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562" name="Cuadro de texto 2"/>
        <xdr:cNvSpPr txBox="1"/>
      </xdr:nvSpPr>
      <xdr:spPr>
        <a:xfrm>
          <a:off x="2400300" y="85725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63" name="Cuadro de texto 2"/>
        <xdr:cNvSpPr txBox="1"/>
      </xdr:nvSpPr>
      <xdr:spPr>
        <a:xfrm>
          <a:off x="2400300" y="71723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43</xdr:row>
      <xdr:rowOff>0</xdr:rowOff>
    </xdr:from>
    <xdr:to>
      <xdr:col>2</xdr:col>
      <xdr:colOff>19050</xdr:colOff>
      <xdr:row>44</xdr:row>
      <xdr:rowOff>57150</xdr:rowOff>
    </xdr:to>
    <xdr:sp macro="" textlink="">
      <xdr:nvSpPr>
        <xdr:cNvPr id="564" name="Cuadro de texto 2"/>
        <xdr:cNvSpPr txBox="1"/>
      </xdr:nvSpPr>
      <xdr:spPr>
        <a:xfrm>
          <a:off x="2400300" y="71723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45</xdr:row>
      <xdr:rowOff>0</xdr:rowOff>
    </xdr:to>
    <xdr:sp macro="" textlink="">
      <xdr:nvSpPr>
        <xdr:cNvPr id="565" name="Cuadro de texto 2"/>
        <xdr:cNvSpPr txBox="1"/>
      </xdr:nvSpPr>
      <xdr:spPr>
        <a:xfrm>
          <a:off x="2400300" y="7372350"/>
          <a:ext cx="1809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45</xdr:row>
      <xdr:rowOff>0</xdr:rowOff>
    </xdr:to>
    <xdr:sp macro="" textlink="">
      <xdr:nvSpPr>
        <xdr:cNvPr id="566" name="Cuadro de texto 2"/>
        <xdr:cNvSpPr txBox="1"/>
      </xdr:nvSpPr>
      <xdr:spPr>
        <a:xfrm>
          <a:off x="2400300" y="7372350"/>
          <a:ext cx="1809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45</xdr:row>
      <xdr:rowOff>0</xdr:rowOff>
    </xdr:to>
    <xdr:sp macro="" textlink="">
      <xdr:nvSpPr>
        <xdr:cNvPr id="567" name="Cuadro de texto 2"/>
        <xdr:cNvSpPr txBox="1"/>
      </xdr:nvSpPr>
      <xdr:spPr>
        <a:xfrm>
          <a:off x="2400300" y="7372350"/>
          <a:ext cx="1809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44</xdr:row>
      <xdr:rowOff>0</xdr:rowOff>
    </xdr:from>
    <xdr:to>
      <xdr:col>2</xdr:col>
      <xdr:colOff>19050</xdr:colOff>
      <xdr:row>45</xdr:row>
      <xdr:rowOff>0</xdr:rowOff>
    </xdr:to>
    <xdr:sp macro="" textlink="">
      <xdr:nvSpPr>
        <xdr:cNvPr id="568" name="Cuadro de texto 2"/>
        <xdr:cNvSpPr txBox="1"/>
      </xdr:nvSpPr>
      <xdr:spPr>
        <a:xfrm>
          <a:off x="2400300" y="7372350"/>
          <a:ext cx="1809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569" name="Cuadro de texto 2"/>
        <xdr:cNvSpPr txBox="1"/>
      </xdr:nvSpPr>
      <xdr:spPr>
        <a:xfrm>
          <a:off x="2400300" y="71723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46</xdr:row>
      <xdr:rowOff>0</xdr:rowOff>
    </xdr:from>
    <xdr:to>
      <xdr:col>2</xdr:col>
      <xdr:colOff>19050</xdr:colOff>
      <xdr:row>47</xdr:row>
      <xdr:rowOff>57150</xdr:rowOff>
    </xdr:to>
    <xdr:sp macro="" textlink="">
      <xdr:nvSpPr>
        <xdr:cNvPr id="570" name="Cuadro de texto 2"/>
        <xdr:cNvSpPr txBox="1"/>
      </xdr:nvSpPr>
      <xdr:spPr>
        <a:xfrm>
          <a:off x="2400300" y="7172325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0</xdr:rowOff>
    </xdr:to>
    <xdr:sp macro="" textlink="">
      <xdr:nvSpPr>
        <xdr:cNvPr id="571" name="Cuadro de texto 2"/>
        <xdr:cNvSpPr txBox="1"/>
      </xdr:nvSpPr>
      <xdr:spPr>
        <a:xfrm>
          <a:off x="2400300" y="7372350"/>
          <a:ext cx="1809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0</xdr:rowOff>
    </xdr:to>
    <xdr:sp macro="" textlink="">
      <xdr:nvSpPr>
        <xdr:cNvPr id="572" name="Cuadro de texto 2"/>
        <xdr:cNvSpPr txBox="1"/>
      </xdr:nvSpPr>
      <xdr:spPr>
        <a:xfrm>
          <a:off x="2400300" y="7372350"/>
          <a:ext cx="1809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0</xdr:rowOff>
    </xdr:to>
    <xdr:sp macro="" textlink="">
      <xdr:nvSpPr>
        <xdr:cNvPr id="573" name="Cuadro de texto 2"/>
        <xdr:cNvSpPr txBox="1"/>
      </xdr:nvSpPr>
      <xdr:spPr>
        <a:xfrm>
          <a:off x="2400300" y="7372350"/>
          <a:ext cx="1809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47</xdr:row>
      <xdr:rowOff>0</xdr:rowOff>
    </xdr:from>
    <xdr:to>
      <xdr:col>2</xdr:col>
      <xdr:colOff>19050</xdr:colOff>
      <xdr:row>48</xdr:row>
      <xdr:rowOff>0</xdr:rowOff>
    </xdr:to>
    <xdr:sp macro="" textlink="">
      <xdr:nvSpPr>
        <xdr:cNvPr id="574" name="Cuadro de texto 2"/>
        <xdr:cNvSpPr txBox="1"/>
      </xdr:nvSpPr>
      <xdr:spPr>
        <a:xfrm>
          <a:off x="2400300" y="7372350"/>
          <a:ext cx="1809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57150</xdr:rowOff>
    </xdr:to>
    <xdr:sp macro="" textlink="">
      <xdr:nvSpPr>
        <xdr:cNvPr id="575" name="Cuadro de texto 2"/>
        <xdr:cNvSpPr txBox="1"/>
      </xdr:nvSpPr>
      <xdr:spPr>
        <a:xfrm>
          <a:off x="2400300" y="41529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57150</xdr:rowOff>
    </xdr:to>
    <xdr:sp macro="" textlink="">
      <xdr:nvSpPr>
        <xdr:cNvPr id="576" name="Cuadro de texto 2"/>
        <xdr:cNvSpPr txBox="1"/>
      </xdr:nvSpPr>
      <xdr:spPr>
        <a:xfrm>
          <a:off x="2400300" y="41529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23</xdr:row>
      <xdr:rowOff>0</xdr:rowOff>
    </xdr:from>
    <xdr:to>
      <xdr:col>2</xdr:col>
      <xdr:colOff>19050</xdr:colOff>
      <xdr:row>24</xdr:row>
      <xdr:rowOff>0</xdr:rowOff>
    </xdr:to>
    <xdr:sp macro="" textlink="">
      <xdr:nvSpPr>
        <xdr:cNvPr id="577" name="Cuadro de texto 2"/>
        <xdr:cNvSpPr txBox="1"/>
      </xdr:nvSpPr>
      <xdr:spPr>
        <a:xfrm>
          <a:off x="2400300" y="4352925"/>
          <a:ext cx="1809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23</xdr:row>
      <xdr:rowOff>0</xdr:rowOff>
    </xdr:from>
    <xdr:to>
      <xdr:col>2</xdr:col>
      <xdr:colOff>19050</xdr:colOff>
      <xdr:row>24</xdr:row>
      <xdr:rowOff>0</xdr:rowOff>
    </xdr:to>
    <xdr:sp macro="" textlink="">
      <xdr:nvSpPr>
        <xdr:cNvPr id="578" name="Cuadro de texto 2"/>
        <xdr:cNvSpPr txBox="1"/>
      </xdr:nvSpPr>
      <xdr:spPr>
        <a:xfrm>
          <a:off x="2400300" y="4352925"/>
          <a:ext cx="1809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57150</xdr:rowOff>
    </xdr:to>
    <xdr:sp macro="" textlink="">
      <xdr:nvSpPr>
        <xdr:cNvPr id="579" name="Cuadro de texto 2"/>
        <xdr:cNvSpPr txBox="1"/>
      </xdr:nvSpPr>
      <xdr:spPr>
        <a:xfrm>
          <a:off x="2400300" y="41529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1</xdr:col>
      <xdr:colOff>2105025</xdr:colOff>
      <xdr:row>22</xdr:row>
      <xdr:rowOff>0</xdr:rowOff>
    </xdr:from>
    <xdr:to>
      <xdr:col>2</xdr:col>
      <xdr:colOff>19050</xdr:colOff>
      <xdr:row>23</xdr:row>
      <xdr:rowOff>57150</xdr:rowOff>
    </xdr:to>
    <xdr:sp macro="" textlink="">
      <xdr:nvSpPr>
        <xdr:cNvPr id="580" name="Cuadro de texto 2"/>
        <xdr:cNvSpPr txBox="1"/>
      </xdr:nvSpPr>
      <xdr:spPr>
        <a:xfrm>
          <a:off x="2400300" y="4152900"/>
          <a:ext cx="1809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2105025</xdr:colOff>
      <xdr:row>8</xdr:row>
      <xdr:rowOff>0</xdr:rowOff>
    </xdr:from>
    <xdr:to>
      <xdr:col>4</xdr:col>
      <xdr:colOff>19050</xdr:colOff>
      <xdr:row>9</xdr:row>
      <xdr:rowOff>57150</xdr:rowOff>
    </xdr:to>
    <xdr:sp macro="" textlink="">
      <xdr:nvSpPr>
        <xdr:cNvPr id="2" name="Cuadro de texto 2"/>
        <xdr:cNvSpPr txBox="1"/>
      </xdr:nvSpPr>
      <xdr:spPr>
        <a:xfrm>
          <a:off x="2333625" y="13430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8</xdr:row>
      <xdr:rowOff>0</xdr:rowOff>
    </xdr:from>
    <xdr:to>
      <xdr:col>4</xdr:col>
      <xdr:colOff>19050</xdr:colOff>
      <xdr:row>9</xdr:row>
      <xdr:rowOff>57150</xdr:rowOff>
    </xdr:to>
    <xdr:sp macro="" textlink="">
      <xdr:nvSpPr>
        <xdr:cNvPr id="3" name="Cuadro de texto 2"/>
        <xdr:cNvSpPr txBox="1"/>
      </xdr:nvSpPr>
      <xdr:spPr>
        <a:xfrm>
          <a:off x="2333625" y="13430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11</xdr:row>
      <xdr:rowOff>0</xdr:rowOff>
    </xdr:from>
    <xdr:to>
      <xdr:col>4</xdr:col>
      <xdr:colOff>19050</xdr:colOff>
      <xdr:row>12</xdr:row>
      <xdr:rowOff>0</xdr:rowOff>
    </xdr:to>
    <xdr:sp macro="" textlink="">
      <xdr:nvSpPr>
        <xdr:cNvPr id="4" name="Cuadro de texto 2"/>
        <xdr:cNvSpPr txBox="1"/>
      </xdr:nvSpPr>
      <xdr:spPr>
        <a:xfrm>
          <a:off x="2333625" y="17430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11</xdr:row>
      <xdr:rowOff>0</xdr:rowOff>
    </xdr:from>
    <xdr:to>
      <xdr:col>4</xdr:col>
      <xdr:colOff>19050</xdr:colOff>
      <xdr:row>12</xdr:row>
      <xdr:rowOff>0</xdr:rowOff>
    </xdr:to>
    <xdr:sp macro="" textlink="">
      <xdr:nvSpPr>
        <xdr:cNvPr id="5" name="Cuadro de texto 2"/>
        <xdr:cNvSpPr txBox="1"/>
      </xdr:nvSpPr>
      <xdr:spPr>
        <a:xfrm>
          <a:off x="2333625" y="17430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20</xdr:row>
      <xdr:rowOff>0</xdr:rowOff>
    </xdr:from>
    <xdr:to>
      <xdr:col>4</xdr:col>
      <xdr:colOff>19050</xdr:colOff>
      <xdr:row>21</xdr:row>
      <xdr:rowOff>57150</xdr:rowOff>
    </xdr:to>
    <xdr:sp macro="" textlink="">
      <xdr:nvSpPr>
        <xdr:cNvPr id="6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20</xdr:row>
      <xdr:rowOff>0</xdr:rowOff>
    </xdr:from>
    <xdr:to>
      <xdr:col>4</xdr:col>
      <xdr:colOff>19050</xdr:colOff>
      <xdr:row>21</xdr:row>
      <xdr:rowOff>57150</xdr:rowOff>
    </xdr:to>
    <xdr:sp macro="" textlink="">
      <xdr:nvSpPr>
        <xdr:cNvPr id="7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37</xdr:row>
      <xdr:rowOff>0</xdr:rowOff>
    </xdr:from>
    <xdr:to>
      <xdr:col>4</xdr:col>
      <xdr:colOff>19050</xdr:colOff>
      <xdr:row>38</xdr:row>
      <xdr:rowOff>57150</xdr:rowOff>
    </xdr:to>
    <xdr:sp macro="" textlink="">
      <xdr:nvSpPr>
        <xdr:cNvPr id="8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37</xdr:row>
      <xdr:rowOff>0</xdr:rowOff>
    </xdr:from>
    <xdr:to>
      <xdr:col>4</xdr:col>
      <xdr:colOff>19050</xdr:colOff>
      <xdr:row>38</xdr:row>
      <xdr:rowOff>57150</xdr:rowOff>
    </xdr:to>
    <xdr:sp macro="" textlink="">
      <xdr:nvSpPr>
        <xdr:cNvPr id="9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38</xdr:row>
      <xdr:rowOff>0</xdr:rowOff>
    </xdr:from>
    <xdr:to>
      <xdr:col>4</xdr:col>
      <xdr:colOff>19050</xdr:colOff>
      <xdr:row>39</xdr:row>
      <xdr:rowOff>57150</xdr:rowOff>
    </xdr:to>
    <xdr:sp macro="" textlink="">
      <xdr:nvSpPr>
        <xdr:cNvPr id="10" name="Cuadro de texto 2"/>
        <xdr:cNvSpPr txBox="1"/>
      </xdr:nvSpPr>
      <xdr:spPr>
        <a:xfrm>
          <a:off x="2333625" y="33432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38</xdr:row>
      <xdr:rowOff>0</xdr:rowOff>
    </xdr:from>
    <xdr:to>
      <xdr:col>4</xdr:col>
      <xdr:colOff>19050</xdr:colOff>
      <xdr:row>39</xdr:row>
      <xdr:rowOff>57150</xdr:rowOff>
    </xdr:to>
    <xdr:sp macro="" textlink="">
      <xdr:nvSpPr>
        <xdr:cNvPr id="11" name="Cuadro de texto 2"/>
        <xdr:cNvSpPr txBox="1"/>
      </xdr:nvSpPr>
      <xdr:spPr>
        <a:xfrm>
          <a:off x="2333625" y="33432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</xdr:row>
      <xdr:rowOff>0</xdr:rowOff>
    </xdr:from>
    <xdr:to>
      <xdr:col>4</xdr:col>
      <xdr:colOff>19050</xdr:colOff>
      <xdr:row>6</xdr:row>
      <xdr:rowOff>57150</xdr:rowOff>
    </xdr:to>
    <xdr:sp macro="" textlink="">
      <xdr:nvSpPr>
        <xdr:cNvPr id="12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</xdr:row>
      <xdr:rowOff>0</xdr:rowOff>
    </xdr:from>
    <xdr:to>
      <xdr:col>4</xdr:col>
      <xdr:colOff>19050</xdr:colOff>
      <xdr:row>6</xdr:row>
      <xdr:rowOff>57150</xdr:rowOff>
    </xdr:to>
    <xdr:sp macro="" textlink="">
      <xdr:nvSpPr>
        <xdr:cNvPr id="13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6</xdr:row>
      <xdr:rowOff>0</xdr:rowOff>
    </xdr:from>
    <xdr:to>
      <xdr:col>4</xdr:col>
      <xdr:colOff>19050</xdr:colOff>
      <xdr:row>7</xdr:row>
      <xdr:rowOff>0</xdr:rowOff>
    </xdr:to>
    <xdr:sp macro="" textlink="">
      <xdr:nvSpPr>
        <xdr:cNvPr id="14" name="Cuadro de texto 2"/>
        <xdr:cNvSpPr txBox="1"/>
      </xdr:nvSpPr>
      <xdr:spPr>
        <a:xfrm>
          <a:off x="2333625" y="45434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6</xdr:row>
      <xdr:rowOff>0</xdr:rowOff>
    </xdr:from>
    <xdr:to>
      <xdr:col>4</xdr:col>
      <xdr:colOff>19050</xdr:colOff>
      <xdr:row>7</xdr:row>
      <xdr:rowOff>0</xdr:rowOff>
    </xdr:to>
    <xdr:sp macro="" textlink="">
      <xdr:nvSpPr>
        <xdr:cNvPr id="15" name="Cuadro de texto 2"/>
        <xdr:cNvSpPr txBox="1"/>
      </xdr:nvSpPr>
      <xdr:spPr>
        <a:xfrm>
          <a:off x="2333625" y="45434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22</xdr:row>
      <xdr:rowOff>0</xdr:rowOff>
    </xdr:from>
    <xdr:to>
      <xdr:col>4</xdr:col>
      <xdr:colOff>19050</xdr:colOff>
      <xdr:row>25</xdr:row>
      <xdr:rowOff>57150</xdr:rowOff>
    </xdr:to>
    <xdr:sp macro="" textlink="">
      <xdr:nvSpPr>
        <xdr:cNvPr id="16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22</xdr:row>
      <xdr:rowOff>0</xdr:rowOff>
    </xdr:from>
    <xdr:to>
      <xdr:col>4</xdr:col>
      <xdr:colOff>19050</xdr:colOff>
      <xdr:row>25</xdr:row>
      <xdr:rowOff>57150</xdr:rowOff>
    </xdr:to>
    <xdr:sp macro="" textlink="">
      <xdr:nvSpPr>
        <xdr:cNvPr id="17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27</xdr:row>
      <xdr:rowOff>0</xdr:rowOff>
    </xdr:from>
    <xdr:to>
      <xdr:col>4</xdr:col>
      <xdr:colOff>19050</xdr:colOff>
      <xdr:row>28</xdr:row>
      <xdr:rowOff>57150</xdr:rowOff>
    </xdr:to>
    <xdr:sp macro="" textlink="">
      <xdr:nvSpPr>
        <xdr:cNvPr id="18" name="Cuadro de texto 2"/>
        <xdr:cNvSpPr txBox="1"/>
      </xdr:nvSpPr>
      <xdr:spPr>
        <a:xfrm>
          <a:off x="2333625" y="51435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27</xdr:row>
      <xdr:rowOff>0</xdr:rowOff>
    </xdr:from>
    <xdr:to>
      <xdr:col>4</xdr:col>
      <xdr:colOff>19050</xdr:colOff>
      <xdr:row>28</xdr:row>
      <xdr:rowOff>57150</xdr:rowOff>
    </xdr:to>
    <xdr:sp macro="" textlink="">
      <xdr:nvSpPr>
        <xdr:cNvPr id="19" name="Cuadro de texto 2"/>
        <xdr:cNvSpPr txBox="1"/>
      </xdr:nvSpPr>
      <xdr:spPr>
        <a:xfrm>
          <a:off x="2333625" y="51435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11</xdr:row>
      <xdr:rowOff>0</xdr:rowOff>
    </xdr:from>
    <xdr:to>
      <xdr:col>4</xdr:col>
      <xdr:colOff>19050</xdr:colOff>
      <xdr:row>12</xdr:row>
      <xdr:rowOff>57150</xdr:rowOff>
    </xdr:to>
    <xdr:sp macro="" textlink="">
      <xdr:nvSpPr>
        <xdr:cNvPr id="20" name="Cuadro de texto 2"/>
        <xdr:cNvSpPr txBox="1"/>
      </xdr:nvSpPr>
      <xdr:spPr>
        <a:xfrm>
          <a:off x="2333625" y="53435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11</xdr:row>
      <xdr:rowOff>0</xdr:rowOff>
    </xdr:from>
    <xdr:to>
      <xdr:col>4</xdr:col>
      <xdr:colOff>19050</xdr:colOff>
      <xdr:row>12</xdr:row>
      <xdr:rowOff>57150</xdr:rowOff>
    </xdr:to>
    <xdr:sp macro="" textlink="">
      <xdr:nvSpPr>
        <xdr:cNvPr id="21" name="Cuadro de texto 2"/>
        <xdr:cNvSpPr txBox="1"/>
      </xdr:nvSpPr>
      <xdr:spPr>
        <a:xfrm>
          <a:off x="2333625" y="53435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13</xdr:row>
      <xdr:rowOff>0</xdr:rowOff>
    </xdr:from>
    <xdr:to>
      <xdr:col>4</xdr:col>
      <xdr:colOff>19050</xdr:colOff>
      <xdr:row>14</xdr:row>
      <xdr:rowOff>57150</xdr:rowOff>
    </xdr:to>
    <xdr:sp macro="" textlink="">
      <xdr:nvSpPr>
        <xdr:cNvPr id="22" name="Cuadro de texto 2"/>
        <xdr:cNvSpPr txBox="1"/>
      </xdr:nvSpPr>
      <xdr:spPr>
        <a:xfrm>
          <a:off x="2333625" y="55435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13</xdr:row>
      <xdr:rowOff>0</xdr:rowOff>
    </xdr:from>
    <xdr:to>
      <xdr:col>4</xdr:col>
      <xdr:colOff>19050</xdr:colOff>
      <xdr:row>14</xdr:row>
      <xdr:rowOff>57150</xdr:rowOff>
    </xdr:to>
    <xdr:sp macro="" textlink="">
      <xdr:nvSpPr>
        <xdr:cNvPr id="23" name="Cuadro de texto 2"/>
        <xdr:cNvSpPr txBox="1"/>
      </xdr:nvSpPr>
      <xdr:spPr>
        <a:xfrm>
          <a:off x="2333625" y="55435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14</xdr:row>
      <xdr:rowOff>0</xdr:rowOff>
    </xdr:from>
    <xdr:to>
      <xdr:col>4</xdr:col>
      <xdr:colOff>19050</xdr:colOff>
      <xdr:row>15</xdr:row>
      <xdr:rowOff>57150</xdr:rowOff>
    </xdr:to>
    <xdr:sp macro="" textlink="">
      <xdr:nvSpPr>
        <xdr:cNvPr id="24" name="Cuadro de texto 2"/>
        <xdr:cNvSpPr txBox="1"/>
      </xdr:nvSpPr>
      <xdr:spPr>
        <a:xfrm>
          <a:off x="2333625" y="57435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14</xdr:row>
      <xdr:rowOff>0</xdr:rowOff>
    </xdr:from>
    <xdr:to>
      <xdr:col>4</xdr:col>
      <xdr:colOff>19050</xdr:colOff>
      <xdr:row>15</xdr:row>
      <xdr:rowOff>57150</xdr:rowOff>
    </xdr:to>
    <xdr:sp macro="" textlink="">
      <xdr:nvSpPr>
        <xdr:cNvPr id="25" name="Cuadro de texto 2"/>
        <xdr:cNvSpPr txBox="1"/>
      </xdr:nvSpPr>
      <xdr:spPr>
        <a:xfrm>
          <a:off x="2333625" y="57435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15</xdr:row>
      <xdr:rowOff>0</xdr:rowOff>
    </xdr:from>
    <xdr:to>
      <xdr:col>4</xdr:col>
      <xdr:colOff>19050</xdr:colOff>
      <xdr:row>16</xdr:row>
      <xdr:rowOff>57150</xdr:rowOff>
    </xdr:to>
    <xdr:sp macro="" textlink="">
      <xdr:nvSpPr>
        <xdr:cNvPr id="26" name="Cuadro de texto 2"/>
        <xdr:cNvSpPr txBox="1"/>
      </xdr:nvSpPr>
      <xdr:spPr>
        <a:xfrm>
          <a:off x="2333625" y="59436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15</xdr:row>
      <xdr:rowOff>0</xdr:rowOff>
    </xdr:from>
    <xdr:to>
      <xdr:col>4</xdr:col>
      <xdr:colOff>19050</xdr:colOff>
      <xdr:row>16</xdr:row>
      <xdr:rowOff>57150</xdr:rowOff>
    </xdr:to>
    <xdr:sp macro="" textlink="">
      <xdr:nvSpPr>
        <xdr:cNvPr id="27" name="Cuadro de texto 2"/>
        <xdr:cNvSpPr txBox="1"/>
      </xdr:nvSpPr>
      <xdr:spPr>
        <a:xfrm>
          <a:off x="2333625" y="59436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18</xdr:row>
      <xdr:rowOff>0</xdr:rowOff>
    </xdr:from>
    <xdr:to>
      <xdr:col>4</xdr:col>
      <xdr:colOff>19050</xdr:colOff>
      <xdr:row>19</xdr:row>
      <xdr:rowOff>57150</xdr:rowOff>
    </xdr:to>
    <xdr:sp macro="" textlink="">
      <xdr:nvSpPr>
        <xdr:cNvPr id="28" name="Cuadro de texto 2"/>
        <xdr:cNvSpPr txBox="1"/>
      </xdr:nvSpPr>
      <xdr:spPr>
        <a:xfrm>
          <a:off x="2333625" y="61436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18</xdr:row>
      <xdr:rowOff>0</xdr:rowOff>
    </xdr:from>
    <xdr:to>
      <xdr:col>4</xdr:col>
      <xdr:colOff>19050</xdr:colOff>
      <xdr:row>19</xdr:row>
      <xdr:rowOff>57150</xdr:rowOff>
    </xdr:to>
    <xdr:sp macro="" textlink="">
      <xdr:nvSpPr>
        <xdr:cNvPr id="29" name="Cuadro de texto 2"/>
        <xdr:cNvSpPr txBox="1"/>
      </xdr:nvSpPr>
      <xdr:spPr>
        <a:xfrm>
          <a:off x="2333625" y="61436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19</xdr:row>
      <xdr:rowOff>0</xdr:rowOff>
    </xdr:from>
    <xdr:to>
      <xdr:col>4</xdr:col>
      <xdr:colOff>19050</xdr:colOff>
      <xdr:row>20</xdr:row>
      <xdr:rowOff>57150</xdr:rowOff>
    </xdr:to>
    <xdr:sp macro="" textlink="">
      <xdr:nvSpPr>
        <xdr:cNvPr id="30" name="Cuadro de texto 2"/>
        <xdr:cNvSpPr txBox="1"/>
      </xdr:nvSpPr>
      <xdr:spPr>
        <a:xfrm>
          <a:off x="2333625" y="63436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19</xdr:row>
      <xdr:rowOff>0</xdr:rowOff>
    </xdr:from>
    <xdr:to>
      <xdr:col>4</xdr:col>
      <xdr:colOff>19050</xdr:colOff>
      <xdr:row>20</xdr:row>
      <xdr:rowOff>57150</xdr:rowOff>
    </xdr:to>
    <xdr:sp macro="" textlink="">
      <xdr:nvSpPr>
        <xdr:cNvPr id="31" name="Cuadro de texto 2"/>
        <xdr:cNvSpPr txBox="1"/>
      </xdr:nvSpPr>
      <xdr:spPr>
        <a:xfrm>
          <a:off x="2333625" y="63436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25</xdr:row>
      <xdr:rowOff>0</xdr:rowOff>
    </xdr:from>
    <xdr:to>
      <xdr:col>4</xdr:col>
      <xdr:colOff>19050</xdr:colOff>
      <xdr:row>26</xdr:row>
      <xdr:rowOff>57150</xdr:rowOff>
    </xdr:to>
    <xdr:sp macro="" textlink="">
      <xdr:nvSpPr>
        <xdr:cNvPr id="32" name="Cuadro de texto 2"/>
        <xdr:cNvSpPr txBox="1"/>
      </xdr:nvSpPr>
      <xdr:spPr>
        <a:xfrm>
          <a:off x="2333625" y="65436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25</xdr:row>
      <xdr:rowOff>0</xdr:rowOff>
    </xdr:from>
    <xdr:to>
      <xdr:col>4</xdr:col>
      <xdr:colOff>19050</xdr:colOff>
      <xdr:row>26</xdr:row>
      <xdr:rowOff>57150</xdr:rowOff>
    </xdr:to>
    <xdr:sp macro="" textlink="">
      <xdr:nvSpPr>
        <xdr:cNvPr id="33" name="Cuadro de texto 2"/>
        <xdr:cNvSpPr txBox="1"/>
      </xdr:nvSpPr>
      <xdr:spPr>
        <a:xfrm>
          <a:off x="2333625" y="65436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26</xdr:row>
      <xdr:rowOff>0</xdr:rowOff>
    </xdr:from>
    <xdr:to>
      <xdr:col>4</xdr:col>
      <xdr:colOff>19050</xdr:colOff>
      <xdr:row>27</xdr:row>
      <xdr:rowOff>57150</xdr:rowOff>
    </xdr:to>
    <xdr:sp macro="" textlink="">
      <xdr:nvSpPr>
        <xdr:cNvPr id="34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26</xdr:row>
      <xdr:rowOff>0</xdr:rowOff>
    </xdr:from>
    <xdr:to>
      <xdr:col>4</xdr:col>
      <xdr:colOff>19050</xdr:colOff>
      <xdr:row>27</xdr:row>
      <xdr:rowOff>57150</xdr:rowOff>
    </xdr:to>
    <xdr:sp macro="" textlink="">
      <xdr:nvSpPr>
        <xdr:cNvPr id="35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27</xdr:row>
      <xdr:rowOff>0</xdr:rowOff>
    </xdr:from>
    <xdr:to>
      <xdr:col>4</xdr:col>
      <xdr:colOff>19050</xdr:colOff>
      <xdr:row>28</xdr:row>
      <xdr:rowOff>57150</xdr:rowOff>
    </xdr:to>
    <xdr:sp macro="" textlink="">
      <xdr:nvSpPr>
        <xdr:cNvPr id="36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27</xdr:row>
      <xdr:rowOff>0</xdr:rowOff>
    </xdr:from>
    <xdr:to>
      <xdr:col>4</xdr:col>
      <xdr:colOff>19050</xdr:colOff>
      <xdr:row>28</xdr:row>
      <xdr:rowOff>57150</xdr:rowOff>
    </xdr:to>
    <xdr:sp macro="" textlink="">
      <xdr:nvSpPr>
        <xdr:cNvPr id="37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47</xdr:row>
      <xdr:rowOff>0</xdr:rowOff>
    </xdr:from>
    <xdr:to>
      <xdr:col>4</xdr:col>
      <xdr:colOff>19050</xdr:colOff>
      <xdr:row>48</xdr:row>
      <xdr:rowOff>57150</xdr:rowOff>
    </xdr:to>
    <xdr:sp macro="" textlink="">
      <xdr:nvSpPr>
        <xdr:cNvPr id="38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47</xdr:row>
      <xdr:rowOff>0</xdr:rowOff>
    </xdr:from>
    <xdr:to>
      <xdr:col>4</xdr:col>
      <xdr:colOff>19050</xdr:colOff>
      <xdr:row>48</xdr:row>
      <xdr:rowOff>57150</xdr:rowOff>
    </xdr:to>
    <xdr:sp macro="" textlink="">
      <xdr:nvSpPr>
        <xdr:cNvPr id="39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48</xdr:row>
      <xdr:rowOff>0</xdr:rowOff>
    </xdr:from>
    <xdr:to>
      <xdr:col>4</xdr:col>
      <xdr:colOff>19050</xdr:colOff>
      <xdr:row>49</xdr:row>
      <xdr:rowOff>57150</xdr:rowOff>
    </xdr:to>
    <xdr:sp macro="" textlink="">
      <xdr:nvSpPr>
        <xdr:cNvPr id="40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48</xdr:row>
      <xdr:rowOff>0</xdr:rowOff>
    </xdr:from>
    <xdr:to>
      <xdr:col>4</xdr:col>
      <xdr:colOff>19050</xdr:colOff>
      <xdr:row>49</xdr:row>
      <xdr:rowOff>57150</xdr:rowOff>
    </xdr:to>
    <xdr:sp macro="" textlink="">
      <xdr:nvSpPr>
        <xdr:cNvPr id="41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48</xdr:row>
      <xdr:rowOff>0</xdr:rowOff>
    </xdr:from>
    <xdr:to>
      <xdr:col>4</xdr:col>
      <xdr:colOff>19050</xdr:colOff>
      <xdr:row>49</xdr:row>
      <xdr:rowOff>57150</xdr:rowOff>
    </xdr:to>
    <xdr:sp macro="" textlink="">
      <xdr:nvSpPr>
        <xdr:cNvPr id="42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48</xdr:row>
      <xdr:rowOff>0</xdr:rowOff>
    </xdr:from>
    <xdr:to>
      <xdr:col>4</xdr:col>
      <xdr:colOff>19050</xdr:colOff>
      <xdr:row>49</xdr:row>
      <xdr:rowOff>57150</xdr:rowOff>
    </xdr:to>
    <xdr:sp macro="" textlink="">
      <xdr:nvSpPr>
        <xdr:cNvPr id="43" name="Cuadro de texto 2"/>
        <xdr:cNvSpPr txBox="1"/>
      </xdr:nvSpPr>
      <xdr:spPr>
        <a:xfrm>
          <a:off x="2333625" y="81438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49</xdr:row>
      <xdr:rowOff>0</xdr:rowOff>
    </xdr:from>
    <xdr:to>
      <xdr:col>4</xdr:col>
      <xdr:colOff>19050</xdr:colOff>
      <xdr:row>53</xdr:row>
      <xdr:rowOff>0</xdr:rowOff>
    </xdr:to>
    <xdr:sp macro="" textlink="">
      <xdr:nvSpPr>
        <xdr:cNvPr id="44" name="Cuadro de texto 2"/>
        <xdr:cNvSpPr txBox="1"/>
      </xdr:nvSpPr>
      <xdr:spPr>
        <a:xfrm>
          <a:off x="2333625" y="8343900"/>
          <a:ext cx="95250" cy="1200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49</xdr:row>
      <xdr:rowOff>0</xdr:rowOff>
    </xdr:from>
    <xdr:to>
      <xdr:col>4</xdr:col>
      <xdr:colOff>19050</xdr:colOff>
      <xdr:row>53</xdr:row>
      <xdr:rowOff>0</xdr:rowOff>
    </xdr:to>
    <xdr:sp macro="" textlink="">
      <xdr:nvSpPr>
        <xdr:cNvPr id="45" name="Cuadro de texto 2"/>
        <xdr:cNvSpPr txBox="1"/>
      </xdr:nvSpPr>
      <xdr:spPr>
        <a:xfrm>
          <a:off x="2333625" y="8343900"/>
          <a:ext cx="95250" cy="1200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20</xdr:row>
      <xdr:rowOff>0</xdr:rowOff>
    </xdr:from>
    <xdr:to>
      <xdr:col>4</xdr:col>
      <xdr:colOff>19050</xdr:colOff>
      <xdr:row>21</xdr:row>
      <xdr:rowOff>57150</xdr:rowOff>
    </xdr:to>
    <xdr:sp macro="" textlink="">
      <xdr:nvSpPr>
        <xdr:cNvPr id="46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20</xdr:row>
      <xdr:rowOff>0</xdr:rowOff>
    </xdr:from>
    <xdr:to>
      <xdr:col>4</xdr:col>
      <xdr:colOff>19050</xdr:colOff>
      <xdr:row>21</xdr:row>
      <xdr:rowOff>57150</xdr:rowOff>
    </xdr:to>
    <xdr:sp macro="" textlink="">
      <xdr:nvSpPr>
        <xdr:cNvPr id="47" name="Cuadro de texto 2"/>
        <xdr:cNvSpPr txBox="1"/>
      </xdr:nvSpPr>
      <xdr:spPr>
        <a:xfrm>
          <a:off x="2333625" y="19431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33</xdr:row>
      <xdr:rowOff>0</xdr:rowOff>
    </xdr:from>
    <xdr:to>
      <xdr:col>4</xdr:col>
      <xdr:colOff>19050</xdr:colOff>
      <xdr:row>34</xdr:row>
      <xdr:rowOff>57150</xdr:rowOff>
    </xdr:to>
    <xdr:sp macro="" textlink="">
      <xdr:nvSpPr>
        <xdr:cNvPr id="48" name="Cuadro de texto 2"/>
        <xdr:cNvSpPr txBox="1"/>
      </xdr:nvSpPr>
      <xdr:spPr>
        <a:xfrm>
          <a:off x="2333625" y="23431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33</xdr:row>
      <xdr:rowOff>0</xdr:rowOff>
    </xdr:from>
    <xdr:to>
      <xdr:col>4</xdr:col>
      <xdr:colOff>19050</xdr:colOff>
      <xdr:row>34</xdr:row>
      <xdr:rowOff>57150</xdr:rowOff>
    </xdr:to>
    <xdr:sp macro="" textlink="">
      <xdr:nvSpPr>
        <xdr:cNvPr id="49" name="Cuadro de texto 2"/>
        <xdr:cNvSpPr txBox="1"/>
      </xdr:nvSpPr>
      <xdr:spPr>
        <a:xfrm>
          <a:off x="2333625" y="23431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34</xdr:row>
      <xdr:rowOff>0</xdr:rowOff>
    </xdr:from>
    <xdr:to>
      <xdr:col>4</xdr:col>
      <xdr:colOff>19050</xdr:colOff>
      <xdr:row>35</xdr:row>
      <xdr:rowOff>57150</xdr:rowOff>
    </xdr:to>
    <xdr:sp macro="" textlink="">
      <xdr:nvSpPr>
        <xdr:cNvPr id="50" name="Cuadro de texto 2"/>
        <xdr:cNvSpPr txBox="1"/>
      </xdr:nvSpPr>
      <xdr:spPr>
        <a:xfrm>
          <a:off x="2333625" y="25431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34</xdr:row>
      <xdr:rowOff>0</xdr:rowOff>
    </xdr:from>
    <xdr:to>
      <xdr:col>4</xdr:col>
      <xdr:colOff>19050</xdr:colOff>
      <xdr:row>35</xdr:row>
      <xdr:rowOff>57150</xdr:rowOff>
    </xdr:to>
    <xdr:sp macro="" textlink="">
      <xdr:nvSpPr>
        <xdr:cNvPr id="51" name="Cuadro de texto 2"/>
        <xdr:cNvSpPr txBox="1"/>
      </xdr:nvSpPr>
      <xdr:spPr>
        <a:xfrm>
          <a:off x="2333625" y="25431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35</xdr:row>
      <xdr:rowOff>0</xdr:rowOff>
    </xdr:from>
    <xdr:to>
      <xdr:col>4</xdr:col>
      <xdr:colOff>19050</xdr:colOff>
      <xdr:row>36</xdr:row>
      <xdr:rowOff>57150</xdr:rowOff>
    </xdr:to>
    <xdr:sp macro="" textlink="">
      <xdr:nvSpPr>
        <xdr:cNvPr id="52" name="Cuadro de texto 2"/>
        <xdr:cNvSpPr txBox="1"/>
      </xdr:nvSpPr>
      <xdr:spPr>
        <a:xfrm>
          <a:off x="2333625" y="27432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35</xdr:row>
      <xdr:rowOff>0</xdr:rowOff>
    </xdr:from>
    <xdr:to>
      <xdr:col>4</xdr:col>
      <xdr:colOff>19050</xdr:colOff>
      <xdr:row>36</xdr:row>
      <xdr:rowOff>57150</xdr:rowOff>
    </xdr:to>
    <xdr:sp macro="" textlink="">
      <xdr:nvSpPr>
        <xdr:cNvPr id="53" name="Cuadro de texto 2"/>
        <xdr:cNvSpPr txBox="1"/>
      </xdr:nvSpPr>
      <xdr:spPr>
        <a:xfrm>
          <a:off x="2333625" y="27432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36</xdr:row>
      <xdr:rowOff>0</xdr:rowOff>
    </xdr:from>
    <xdr:to>
      <xdr:col>4</xdr:col>
      <xdr:colOff>19050</xdr:colOff>
      <xdr:row>37</xdr:row>
      <xdr:rowOff>57150</xdr:rowOff>
    </xdr:to>
    <xdr:sp macro="" textlink="">
      <xdr:nvSpPr>
        <xdr:cNvPr id="54" name="Cuadro de texto 2"/>
        <xdr:cNvSpPr txBox="1"/>
      </xdr:nvSpPr>
      <xdr:spPr>
        <a:xfrm>
          <a:off x="2333625" y="29432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36</xdr:row>
      <xdr:rowOff>0</xdr:rowOff>
    </xdr:from>
    <xdr:to>
      <xdr:col>4</xdr:col>
      <xdr:colOff>19050</xdr:colOff>
      <xdr:row>37</xdr:row>
      <xdr:rowOff>57150</xdr:rowOff>
    </xdr:to>
    <xdr:sp macro="" textlink="">
      <xdr:nvSpPr>
        <xdr:cNvPr id="55" name="Cuadro de texto 2"/>
        <xdr:cNvSpPr txBox="1"/>
      </xdr:nvSpPr>
      <xdr:spPr>
        <a:xfrm>
          <a:off x="2333625" y="29432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37</xdr:row>
      <xdr:rowOff>0</xdr:rowOff>
    </xdr:from>
    <xdr:to>
      <xdr:col>4</xdr:col>
      <xdr:colOff>19050</xdr:colOff>
      <xdr:row>38</xdr:row>
      <xdr:rowOff>57150</xdr:rowOff>
    </xdr:to>
    <xdr:sp macro="" textlink="">
      <xdr:nvSpPr>
        <xdr:cNvPr id="56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37</xdr:row>
      <xdr:rowOff>0</xdr:rowOff>
    </xdr:from>
    <xdr:to>
      <xdr:col>4</xdr:col>
      <xdr:colOff>19050</xdr:colOff>
      <xdr:row>38</xdr:row>
      <xdr:rowOff>57150</xdr:rowOff>
    </xdr:to>
    <xdr:sp macro="" textlink="">
      <xdr:nvSpPr>
        <xdr:cNvPr id="57" name="Cuadro de texto 2"/>
        <xdr:cNvSpPr txBox="1"/>
      </xdr:nvSpPr>
      <xdr:spPr>
        <a:xfrm>
          <a:off x="2333625" y="31432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40</xdr:row>
      <xdr:rowOff>0</xdr:rowOff>
    </xdr:from>
    <xdr:to>
      <xdr:col>4</xdr:col>
      <xdr:colOff>19050</xdr:colOff>
      <xdr:row>41</xdr:row>
      <xdr:rowOff>57150</xdr:rowOff>
    </xdr:to>
    <xdr:sp macro="" textlink="">
      <xdr:nvSpPr>
        <xdr:cNvPr id="58" name="Cuadro de texto 2"/>
        <xdr:cNvSpPr txBox="1"/>
      </xdr:nvSpPr>
      <xdr:spPr>
        <a:xfrm>
          <a:off x="2333625" y="37433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40</xdr:row>
      <xdr:rowOff>0</xdr:rowOff>
    </xdr:from>
    <xdr:to>
      <xdr:col>4</xdr:col>
      <xdr:colOff>19050</xdr:colOff>
      <xdr:row>41</xdr:row>
      <xdr:rowOff>57150</xdr:rowOff>
    </xdr:to>
    <xdr:sp macro="" textlink="">
      <xdr:nvSpPr>
        <xdr:cNvPr id="59" name="Cuadro de texto 2"/>
        <xdr:cNvSpPr txBox="1"/>
      </xdr:nvSpPr>
      <xdr:spPr>
        <a:xfrm>
          <a:off x="2333625" y="37433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41</xdr:row>
      <xdr:rowOff>0</xdr:rowOff>
    </xdr:from>
    <xdr:to>
      <xdr:col>4</xdr:col>
      <xdr:colOff>19050</xdr:colOff>
      <xdr:row>42</xdr:row>
      <xdr:rowOff>57150</xdr:rowOff>
    </xdr:to>
    <xdr:sp macro="" textlink="">
      <xdr:nvSpPr>
        <xdr:cNvPr id="60" name="Cuadro de texto 2"/>
        <xdr:cNvSpPr txBox="1"/>
      </xdr:nvSpPr>
      <xdr:spPr>
        <a:xfrm>
          <a:off x="2333625" y="39433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41</xdr:row>
      <xdr:rowOff>0</xdr:rowOff>
    </xdr:from>
    <xdr:to>
      <xdr:col>4</xdr:col>
      <xdr:colOff>19050</xdr:colOff>
      <xdr:row>42</xdr:row>
      <xdr:rowOff>57150</xdr:rowOff>
    </xdr:to>
    <xdr:sp macro="" textlink="">
      <xdr:nvSpPr>
        <xdr:cNvPr id="61" name="Cuadro de texto 2"/>
        <xdr:cNvSpPr txBox="1"/>
      </xdr:nvSpPr>
      <xdr:spPr>
        <a:xfrm>
          <a:off x="2333625" y="39433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42</xdr:row>
      <xdr:rowOff>0</xdr:rowOff>
    </xdr:from>
    <xdr:to>
      <xdr:col>4</xdr:col>
      <xdr:colOff>19050</xdr:colOff>
      <xdr:row>43</xdr:row>
      <xdr:rowOff>57150</xdr:rowOff>
    </xdr:to>
    <xdr:sp macro="" textlink="">
      <xdr:nvSpPr>
        <xdr:cNvPr id="62" name="Cuadro de texto 2"/>
        <xdr:cNvSpPr txBox="1"/>
      </xdr:nvSpPr>
      <xdr:spPr>
        <a:xfrm>
          <a:off x="2333625" y="41433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42</xdr:row>
      <xdr:rowOff>0</xdr:rowOff>
    </xdr:from>
    <xdr:to>
      <xdr:col>4</xdr:col>
      <xdr:colOff>19050</xdr:colOff>
      <xdr:row>43</xdr:row>
      <xdr:rowOff>57150</xdr:rowOff>
    </xdr:to>
    <xdr:sp macro="" textlink="">
      <xdr:nvSpPr>
        <xdr:cNvPr id="63" name="Cuadro de texto 2"/>
        <xdr:cNvSpPr txBox="1"/>
      </xdr:nvSpPr>
      <xdr:spPr>
        <a:xfrm>
          <a:off x="2333625" y="41433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</xdr:row>
      <xdr:rowOff>0</xdr:rowOff>
    </xdr:from>
    <xdr:to>
      <xdr:col>4</xdr:col>
      <xdr:colOff>19050</xdr:colOff>
      <xdr:row>6</xdr:row>
      <xdr:rowOff>57150</xdr:rowOff>
    </xdr:to>
    <xdr:sp macro="" textlink="">
      <xdr:nvSpPr>
        <xdr:cNvPr id="64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</xdr:row>
      <xdr:rowOff>0</xdr:rowOff>
    </xdr:from>
    <xdr:to>
      <xdr:col>4</xdr:col>
      <xdr:colOff>19050</xdr:colOff>
      <xdr:row>6</xdr:row>
      <xdr:rowOff>57150</xdr:rowOff>
    </xdr:to>
    <xdr:sp macro="" textlink="">
      <xdr:nvSpPr>
        <xdr:cNvPr id="65" name="Cuadro de texto 2"/>
        <xdr:cNvSpPr txBox="1"/>
      </xdr:nvSpPr>
      <xdr:spPr>
        <a:xfrm>
          <a:off x="2333625" y="43434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22</xdr:row>
      <xdr:rowOff>0</xdr:rowOff>
    </xdr:from>
    <xdr:to>
      <xdr:col>4</xdr:col>
      <xdr:colOff>19050</xdr:colOff>
      <xdr:row>25</xdr:row>
      <xdr:rowOff>57150</xdr:rowOff>
    </xdr:to>
    <xdr:sp macro="" textlink="">
      <xdr:nvSpPr>
        <xdr:cNvPr id="66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22</xdr:row>
      <xdr:rowOff>0</xdr:rowOff>
    </xdr:from>
    <xdr:to>
      <xdr:col>4</xdr:col>
      <xdr:colOff>19050</xdr:colOff>
      <xdr:row>25</xdr:row>
      <xdr:rowOff>57150</xdr:rowOff>
    </xdr:to>
    <xdr:sp macro="" textlink="">
      <xdr:nvSpPr>
        <xdr:cNvPr id="67" name="Cuadro de texto 2"/>
        <xdr:cNvSpPr txBox="1"/>
      </xdr:nvSpPr>
      <xdr:spPr>
        <a:xfrm>
          <a:off x="2333625" y="49434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26</xdr:row>
      <xdr:rowOff>0</xdr:rowOff>
    </xdr:from>
    <xdr:to>
      <xdr:col>4</xdr:col>
      <xdr:colOff>19050</xdr:colOff>
      <xdr:row>27</xdr:row>
      <xdr:rowOff>57150</xdr:rowOff>
    </xdr:to>
    <xdr:sp macro="" textlink="">
      <xdr:nvSpPr>
        <xdr:cNvPr id="68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26</xdr:row>
      <xdr:rowOff>0</xdr:rowOff>
    </xdr:from>
    <xdr:to>
      <xdr:col>4</xdr:col>
      <xdr:colOff>19050</xdr:colOff>
      <xdr:row>27</xdr:row>
      <xdr:rowOff>57150</xdr:rowOff>
    </xdr:to>
    <xdr:sp macro="" textlink="">
      <xdr:nvSpPr>
        <xdr:cNvPr id="69" name="Cuadro de texto 2"/>
        <xdr:cNvSpPr txBox="1"/>
      </xdr:nvSpPr>
      <xdr:spPr>
        <a:xfrm>
          <a:off x="2333625" y="6743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32</xdr:row>
      <xdr:rowOff>0</xdr:rowOff>
    </xdr:from>
    <xdr:to>
      <xdr:col>4</xdr:col>
      <xdr:colOff>19050</xdr:colOff>
      <xdr:row>33</xdr:row>
      <xdr:rowOff>57150</xdr:rowOff>
    </xdr:to>
    <xdr:sp macro="" textlink="">
      <xdr:nvSpPr>
        <xdr:cNvPr id="70" name="Cuadro de texto 2"/>
        <xdr:cNvSpPr txBox="1"/>
      </xdr:nvSpPr>
      <xdr:spPr>
        <a:xfrm>
          <a:off x="2333625" y="73437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32</xdr:row>
      <xdr:rowOff>0</xdr:rowOff>
    </xdr:from>
    <xdr:to>
      <xdr:col>4</xdr:col>
      <xdr:colOff>19050</xdr:colOff>
      <xdr:row>33</xdr:row>
      <xdr:rowOff>57150</xdr:rowOff>
    </xdr:to>
    <xdr:sp macro="" textlink="">
      <xdr:nvSpPr>
        <xdr:cNvPr id="71" name="Cuadro de texto 2"/>
        <xdr:cNvSpPr txBox="1"/>
      </xdr:nvSpPr>
      <xdr:spPr>
        <a:xfrm>
          <a:off x="2333625" y="73437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45</xdr:row>
      <xdr:rowOff>0</xdr:rowOff>
    </xdr:from>
    <xdr:to>
      <xdr:col>4</xdr:col>
      <xdr:colOff>19050</xdr:colOff>
      <xdr:row>46</xdr:row>
      <xdr:rowOff>57150</xdr:rowOff>
    </xdr:to>
    <xdr:sp macro="" textlink="">
      <xdr:nvSpPr>
        <xdr:cNvPr id="72" name="Cuadro de texto 2"/>
        <xdr:cNvSpPr txBox="1"/>
      </xdr:nvSpPr>
      <xdr:spPr>
        <a:xfrm>
          <a:off x="2333625" y="75438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45</xdr:row>
      <xdr:rowOff>0</xdr:rowOff>
    </xdr:from>
    <xdr:to>
      <xdr:col>4</xdr:col>
      <xdr:colOff>19050</xdr:colOff>
      <xdr:row>46</xdr:row>
      <xdr:rowOff>57150</xdr:rowOff>
    </xdr:to>
    <xdr:sp macro="" textlink="">
      <xdr:nvSpPr>
        <xdr:cNvPr id="73" name="Cuadro de texto 2"/>
        <xdr:cNvSpPr txBox="1"/>
      </xdr:nvSpPr>
      <xdr:spPr>
        <a:xfrm>
          <a:off x="2333625" y="75438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46</xdr:row>
      <xdr:rowOff>0</xdr:rowOff>
    </xdr:from>
    <xdr:to>
      <xdr:col>4</xdr:col>
      <xdr:colOff>19050</xdr:colOff>
      <xdr:row>47</xdr:row>
      <xdr:rowOff>0</xdr:rowOff>
    </xdr:to>
    <xdr:sp macro="" textlink="">
      <xdr:nvSpPr>
        <xdr:cNvPr id="74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46</xdr:row>
      <xdr:rowOff>0</xdr:rowOff>
    </xdr:from>
    <xdr:to>
      <xdr:col>4</xdr:col>
      <xdr:colOff>19050</xdr:colOff>
      <xdr:row>47</xdr:row>
      <xdr:rowOff>0</xdr:rowOff>
    </xdr:to>
    <xdr:sp macro="" textlink="">
      <xdr:nvSpPr>
        <xdr:cNvPr id="75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47</xdr:row>
      <xdr:rowOff>0</xdr:rowOff>
    </xdr:from>
    <xdr:to>
      <xdr:col>4</xdr:col>
      <xdr:colOff>19050</xdr:colOff>
      <xdr:row>48</xdr:row>
      <xdr:rowOff>57150</xdr:rowOff>
    </xdr:to>
    <xdr:sp macro="" textlink="">
      <xdr:nvSpPr>
        <xdr:cNvPr id="76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47</xdr:row>
      <xdr:rowOff>0</xdr:rowOff>
    </xdr:from>
    <xdr:to>
      <xdr:col>4</xdr:col>
      <xdr:colOff>19050</xdr:colOff>
      <xdr:row>48</xdr:row>
      <xdr:rowOff>57150</xdr:rowOff>
    </xdr:to>
    <xdr:sp macro="" textlink="">
      <xdr:nvSpPr>
        <xdr:cNvPr id="77" name="Cuadro de texto 2"/>
        <xdr:cNvSpPr txBox="1"/>
      </xdr:nvSpPr>
      <xdr:spPr>
        <a:xfrm>
          <a:off x="2333625" y="79438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50</xdr:row>
      <xdr:rowOff>0</xdr:rowOff>
    </xdr:from>
    <xdr:to>
      <xdr:col>4</xdr:col>
      <xdr:colOff>19050</xdr:colOff>
      <xdr:row>51</xdr:row>
      <xdr:rowOff>57150</xdr:rowOff>
    </xdr:to>
    <xdr:sp macro="" textlink="">
      <xdr:nvSpPr>
        <xdr:cNvPr id="78" name="Cuadro de texto 2"/>
        <xdr:cNvSpPr txBox="1"/>
      </xdr:nvSpPr>
      <xdr:spPr>
        <a:xfrm>
          <a:off x="2333625" y="85439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50</xdr:row>
      <xdr:rowOff>0</xdr:rowOff>
    </xdr:from>
    <xdr:to>
      <xdr:col>4</xdr:col>
      <xdr:colOff>19050</xdr:colOff>
      <xdr:row>51</xdr:row>
      <xdr:rowOff>57150</xdr:rowOff>
    </xdr:to>
    <xdr:sp macro="" textlink="">
      <xdr:nvSpPr>
        <xdr:cNvPr id="79" name="Cuadro de texto 2"/>
        <xdr:cNvSpPr txBox="1"/>
      </xdr:nvSpPr>
      <xdr:spPr>
        <a:xfrm>
          <a:off x="2333625" y="85439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50</xdr:row>
      <xdr:rowOff>0</xdr:rowOff>
    </xdr:from>
    <xdr:to>
      <xdr:col>4</xdr:col>
      <xdr:colOff>19050</xdr:colOff>
      <xdr:row>52</xdr:row>
      <xdr:rowOff>57150</xdr:rowOff>
    </xdr:to>
    <xdr:sp macro="" textlink="">
      <xdr:nvSpPr>
        <xdr:cNvPr id="80" name="Cuadro de texto 2"/>
        <xdr:cNvSpPr txBox="1"/>
      </xdr:nvSpPr>
      <xdr:spPr>
        <a:xfrm>
          <a:off x="2333625" y="8543925"/>
          <a:ext cx="95250" cy="657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27</xdr:row>
      <xdr:rowOff>0</xdr:rowOff>
    </xdr:from>
    <xdr:to>
      <xdr:col>4</xdr:col>
      <xdr:colOff>19050</xdr:colOff>
      <xdr:row>28</xdr:row>
      <xdr:rowOff>57150</xdr:rowOff>
    </xdr:to>
    <xdr:sp macro="" textlink="">
      <xdr:nvSpPr>
        <xdr:cNvPr id="81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27</xdr:row>
      <xdr:rowOff>0</xdr:rowOff>
    </xdr:from>
    <xdr:to>
      <xdr:col>4</xdr:col>
      <xdr:colOff>19050</xdr:colOff>
      <xdr:row>28</xdr:row>
      <xdr:rowOff>57150</xdr:rowOff>
    </xdr:to>
    <xdr:sp macro="" textlink="">
      <xdr:nvSpPr>
        <xdr:cNvPr id="82" name="Cuadro de texto 2"/>
        <xdr:cNvSpPr txBox="1"/>
      </xdr:nvSpPr>
      <xdr:spPr>
        <a:xfrm>
          <a:off x="2333625" y="6943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31</xdr:row>
      <xdr:rowOff>0</xdr:rowOff>
    </xdr:from>
    <xdr:to>
      <xdr:col>4</xdr:col>
      <xdr:colOff>19050</xdr:colOff>
      <xdr:row>32</xdr:row>
      <xdr:rowOff>57150</xdr:rowOff>
    </xdr:to>
    <xdr:sp macro="" textlink="">
      <xdr:nvSpPr>
        <xdr:cNvPr id="83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31</xdr:row>
      <xdr:rowOff>0</xdr:rowOff>
    </xdr:from>
    <xdr:to>
      <xdr:col>4</xdr:col>
      <xdr:colOff>19050</xdr:colOff>
      <xdr:row>32</xdr:row>
      <xdr:rowOff>57150</xdr:rowOff>
    </xdr:to>
    <xdr:sp macro="" textlink="">
      <xdr:nvSpPr>
        <xdr:cNvPr id="84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31</xdr:row>
      <xdr:rowOff>0</xdr:rowOff>
    </xdr:from>
    <xdr:to>
      <xdr:col>4</xdr:col>
      <xdr:colOff>19050</xdr:colOff>
      <xdr:row>32</xdr:row>
      <xdr:rowOff>57150</xdr:rowOff>
    </xdr:to>
    <xdr:sp macro="" textlink="">
      <xdr:nvSpPr>
        <xdr:cNvPr id="85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31</xdr:row>
      <xdr:rowOff>0</xdr:rowOff>
    </xdr:from>
    <xdr:to>
      <xdr:col>4</xdr:col>
      <xdr:colOff>19050</xdr:colOff>
      <xdr:row>32</xdr:row>
      <xdr:rowOff>57150</xdr:rowOff>
    </xdr:to>
    <xdr:sp macro="" textlink="">
      <xdr:nvSpPr>
        <xdr:cNvPr id="86" name="Cuadro de texto 2"/>
        <xdr:cNvSpPr txBox="1"/>
      </xdr:nvSpPr>
      <xdr:spPr>
        <a:xfrm>
          <a:off x="2333625" y="71437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46</xdr:row>
      <xdr:rowOff>0</xdr:rowOff>
    </xdr:from>
    <xdr:to>
      <xdr:col>4</xdr:col>
      <xdr:colOff>19050</xdr:colOff>
      <xdr:row>47</xdr:row>
      <xdr:rowOff>0</xdr:rowOff>
    </xdr:to>
    <xdr:sp macro="" textlink="">
      <xdr:nvSpPr>
        <xdr:cNvPr id="87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46</xdr:row>
      <xdr:rowOff>0</xdr:rowOff>
    </xdr:from>
    <xdr:to>
      <xdr:col>4</xdr:col>
      <xdr:colOff>19050</xdr:colOff>
      <xdr:row>47</xdr:row>
      <xdr:rowOff>0</xdr:rowOff>
    </xdr:to>
    <xdr:sp macro="" textlink="">
      <xdr:nvSpPr>
        <xdr:cNvPr id="88" name="Cuadro de texto 2"/>
        <xdr:cNvSpPr txBox="1"/>
      </xdr:nvSpPr>
      <xdr:spPr>
        <a:xfrm>
          <a:off x="2333625" y="77438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50</xdr:row>
      <xdr:rowOff>0</xdr:rowOff>
    </xdr:from>
    <xdr:to>
      <xdr:col>4</xdr:col>
      <xdr:colOff>19050</xdr:colOff>
      <xdr:row>50</xdr:row>
      <xdr:rowOff>57150</xdr:rowOff>
    </xdr:to>
    <xdr:sp macro="" textlink="">
      <xdr:nvSpPr>
        <xdr:cNvPr id="89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50</xdr:row>
      <xdr:rowOff>0</xdr:rowOff>
    </xdr:from>
    <xdr:to>
      <xdr:col>4</xdr:col>
      <xdr:colOff>19050</xdr:colOff>
      <xdr:row>50</xdr:row>
      <xdr:rowOff>57150</xdr:rowOff>
    </xdr:to>
    <xdr:sp macro="" textlink="">
      <xdr:nvSpPr>
        <xdr:cNvPr id="90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50</xdr:row>
      <xdr:rowOff>0</xdr:rowOff>
    </xdr:from>
    <xdr:to>
      <xdr:col>4</xdr:col>
      <xdr:colOff>19050</xdr:colOff>
      <xdr:row>50</xdr:row>
      <xdr:rowOff>57150</xdr:rowOff>
    </xdr:to>
    <xdr:sp macro="" textlink="">
      <xdr:nvSpPr>
        <xdr:cNvPr id="91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50</xdr:row>
      <xdr:rowOff>0</xdr:rowOff>
    </xdr:from>
    <xdr:to>
      <xdr:col>4</xdr:col>
      <xdr:colOff>19050</xdr:colOff>
      <xdr:row>50</xdr:row>
      <xdr:rowOff>57150</xdr:rowOff>
    </xdr:to>
    <xdr:sp macro="" textlink="">
      <xdr:nvSpPr>
        <xdr:cNvPr id="92" name="Cuadro de texto 2"/>
        <xdr:cNvSpPr txBox="1"/>
      </xdr:nvSpPr>
      <xdr:spPr>
        <a:xfrm>
          <a:off x="2333625" y="7943850"/>
          <a:ext cx="95250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93" name="92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94" name="Text Box 8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95" name="Text Box 8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96" name="Text Box 9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9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98" name="Text Box 14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99" name="Text Box 14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00" name="Text Box 15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0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0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03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04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05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06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07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08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09" name="1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0" name="Text Box 30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1" name="1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2" name="Text Box 30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3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4" name="Text Box 14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5" name="Text Box 14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6" name="Text Box 15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7" name="Text Box 17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8" name="Text Box 106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19" name="Text Box 106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20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21" name="Text Box 17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22" name="Text Box 17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23" name="Text Box 18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24" name="Text Box 18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25" name="Text Box 1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26" name="Text Box 18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27" name="Text Box 18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28" name="Text Box 18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29" name="Text Box 18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30" name="Text Box 18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31" name="Text Box 19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32" name="Text Box 19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33" name="Text Box 19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34" name="Text Box 19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35" name="Text Box 19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36" name="Text Box 19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37" name="Text Box 19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38" name="Text Box 19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3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40" name="Text Box 8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41" name="Text Box 8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42" name="Text Box 9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43" name="Text Box 9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44" name="Text Box 9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45" name="Text Box 9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46" name="Text Box 9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47" name="Text Box 9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48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49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50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51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52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53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54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8</xdr:row>
      <xdr:rowOff>0</xdr:rowOff>
    </xdr:from>
    <xdr:to>
      <xdr:col>6</xdr:col>
      <xdr:colOff>66675</xdr:colOff>
      <xdr:row>9</xdr:row>
      <xdr:rowOff>76200</xdr:rowOff>
    </xdr:to>
    <xdr:sp macro="" textlink="">
      <xdr:nvSpPr>
        <xdr:cNvPr id="155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5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5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5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5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6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6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6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63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64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65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66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67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68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69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70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71" name="Text Box 14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72" name="Text Box 14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73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74" name="Text Box 15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75" name="Text Box 15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76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77" name="Text Box 15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78" name="Text Box 15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7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8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8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8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8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8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8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18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87" name="Text Box 23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88" name="Text Box 23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89" name="Text Box 23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90" name="Text Box 23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91" name="Text Box 23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92" name="Text Box 24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93" name="Text Box 24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94" name="Text Box 24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95" name="Text Box 19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96" name="Text Box 19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97" name="Text Box 20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98" name="Text Box 20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199" name="Text Box 20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00" name="Text Box 20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01" name="Text Box 20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02" name="Text Box 20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03" name="Text Box 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04" name="Text Box 14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05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06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07" name="Text Box 17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08" name="Text Box 17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09" name="Text Box 17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4</xdr:row>
      <xdr:rowOff>0</xdr:rowOff>
    </xdr:from>
    <xdr:to>
      <xdr:col>6</xdr:col>
      <xdr:colOff>66675</xdr:colOff>
      <xdr:row>4</xdr:row>
      <xdr:rowOff>276225</xdr:rowOff>
    </xdr:to>
    <xdr:sp macro="" textlink="">
      <xdr:nvSpPr>
        <xdr:cNvPr id="210" name="Text Box 179"/>
        <xdr:cNvSpPr txBox="1">
          <a:spLocks noChangeArrowheads="1"/>
        </xdr:cNvSpPr>
      </xdr:nvSpPr>
      <xdr:spPr bwMode="auto">
        <a:xfrm>
          <a:off x="4791075" y="7620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11" name="Text Box 21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12" name="Text Box 21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13" name="Text Box 21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14" name="Text Box 21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15" name="Text Box 21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16" name="Text Box 21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17" name="Text Box 22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18" name="Text Box 22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1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2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2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2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2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2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2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2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27" name="Text Box 23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28" name="Text Box 23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29" name="Text Box 23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30" name="Text Box 23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31" name="Text Box 23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32" name="Text Box 24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33" name="Text Box 24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34" name="Text Box 24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35" name="Text Box 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36" name="Text Box 14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37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38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39" name="Text Box 17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40" name="Text Box 17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41" name="Text Box 17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42" name="Text Box 17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43" name="Text Box 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44" name="Text Box 14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45" name="Text Box 15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46" name="Text Box 15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47" name="Text Box 17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48" name="Text Box 17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49" name="Text Box 17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4</xdr:row>
      <xdr:rowOff>0</xdr:rowOff>
    </xdr:from>
    <xdr:to>
      <xdr:col>6</xdr:col>
      <xdr:colOff>66675</xdr:colOff>
      <xdr:row>4</xdr:row>
      <xdr:rowOff>276225</xdr:rowOff>
    </xdr:to>
    <xdr:sp macro="" textlink="">
      <xdr:nvSpPr>
        <xdr:cNvPr id="250" name="Text Box 179"/>
        <xdr:cNvSpPr txBox="1">
          <a:spLocks noChangeArrowheads="1"/>
        </xdr:cNvSpPr>
      </xdr:nvSpPr>
      <xdr:spPr bwMode="auto">
        <a:xfrm>
          <a:off x="4791075" y="7620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51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52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53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54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55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56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57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58" name="3 CuadroTexto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5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6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6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6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6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6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6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6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67" name="Text Box 23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68" name="Text Box 236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69" name="Text Box 23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70" name="Text Box 23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71" name="Text Box 23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72" name="Text Box 24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73" name="Text Box 24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74" name="Text Box 24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75" name="Text Box 27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76" name="Text Box 27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77" name="Text Box 28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78" name="Text Box 28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79" name="Text Box 28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80" name="Text Box 28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81" name="Text Box 28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82" name="Text Box 285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83" name="Text Box 227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84" name="Text Box 228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85" name="Text Box 229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86" name="Text Box 230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87" name="Text Box 231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88" name="Text Box 232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89" name="Text Box 233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4</xdr:row>
      <xdr:rowOff>0</xdr:rowOff>
    </xdr:from>
    <xdr:ext cx="184731" cy="264560"/>
    <xdr:sp macro="" textlink="">
      <xdr:nvSpPr>
        <xdr:cNvPr id="290" name="Text Box 234"/>
        <xdr:cNvSpPr txBox="1"/>
      </xdr:nvSpPr>
      <xdr:spPr>
        <a:xfrm>
          <a:off x="4781550" y="76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91" name="Text Box 3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92" name="Text Box 3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93" name="Text Box 3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94" name="Text Box 3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95" name="Text Box 3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96" name="Text Box 3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97" name="Text Box 3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98" name="Text Box 3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99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00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01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02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03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04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05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06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07" name="Text Box 35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08" name="Text Box 35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09" name="Text Box 35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10" name="Text Box 36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11" name="Text Box 36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12" name="Text Box 36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13" name="Text Box 36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14" name="Text Box 36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15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16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17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18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19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20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21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8</xdr:row>
      <xdr:rowOff>0</xdr:rowOff>
    </xdr:from>
    <xdr:to>
      <xdr:col>6</xdr:col>
      <xdr:colOff>66675</xdr:colOff>
      <xdr:row>9</xdr:row>
      <xdr:rowOff>76200</xdr:rowOff>
    </xdr:to>
    <xdr:sp macro="" textlink="">
      <xdr:nvSpPr>
        <xdr:cNvPr id="322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23" name="Text Box 3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24" name="Text Box 37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25" name="Text Box 3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26" name="Text Box 37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27" name="Text Box 3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28" name="Text Box 37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29" name="Text Box 37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30" name="Text Box 38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31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32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33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34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35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36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37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38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39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40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41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42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43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44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45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46" name="Text Box 17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47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48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49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50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51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52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53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8</xdr:row>
      <xdr:rowOff>0</xdr:rowOff>
    </xdr:from>
    <xdr:to>
      <xdr:col>6</xdr:col>
      <xdr:colOff>66675</xdr:colOff>
      <xdr:row>9</xdr:row>
      <xdr:rowOff>76200</xdr:rowOff>
    </xdr:to>
    <xdr:sp macro="" textlink="">
      <xdr:nvSpPr>
        <xdr:cNvPr id="354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5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5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5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5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5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6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6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6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63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64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65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66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67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68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69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70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71" name="Text Box 4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72" name="Text Box 4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73" name="Text Box 4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74" name="Text Box 4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75" name="Text Box 4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76" name="Text Box 4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77" name="Text Box 44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78" name="Text Box 44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79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80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81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82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83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84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85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86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87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88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89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90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91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92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93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94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9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9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9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9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399" name="Text Box 61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00" name="Text Box 61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01" name="Text Box 61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02" name="Text Box 61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03" name="Text Box 62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04" name="Text Box 62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05" name="Text Box 62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06" name="Text Box 62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07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08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09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10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11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12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13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8</xdr:row>
      <xdr:rowOff>0</xdr:rowOff>
    </xdr:from>
    <xdr:to>
      <xdr:col>6</xdr:col>
      <xdr:colOff>66675</xdr:colOff>
      <xdr:row>9</xdr:row>
      <xdr:rowOff>76200</xdr:rowOff>
    </xdr:to>
    <xdr:sp macro="" textlink="">
      <xdr:nvSpPr>
        <xdr:cNvPr id="414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1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16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17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1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1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2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2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2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23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24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25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26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27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28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29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30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31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32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33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34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35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36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37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38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39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40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41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42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43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44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45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46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47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48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49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50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51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52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53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54" name="Text Box 67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55" name="Text Box 67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56" name="Text Box 6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57" name="Text Box 67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58" name="Text Box 6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59" name="Text Box 67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60" name="Text Box 6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61" name="Text Box 67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62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63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64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65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66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67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68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69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70" name="Text Box 68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71" name="Text Box 68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72" name="Text Box 68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73" name="Text Box 69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74" name="Text Box 69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75" name="Text Box 69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76" name="Text Box 69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77" name="Text Box 69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78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79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80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81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82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83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84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8</xdr:row>
      <xdr:rowOff>0</xdr:rowOff>
    </xdr:from>
    <xdr:to>
      <xdr:col>6</xdr:col>
      <xdr:colOff>66675</xdr:colOff>
      <xdr:row>9</xdr:row>
      <xdr:rowOff>76200</xdr:rowOff>
    </xdr:to>
    <xdr:sp macro="" textlink="">
      <xdr:nvSpPr>
        <xdr:cNvPr id="485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86" name="Text Box 70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87" name="Text Box 70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88" name="Text Box 70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89" name="Text Box 70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90" name="Text Box 70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91" name="Text Box 70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92" name="Text Box 70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93" name="Text Box 71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94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95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96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97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98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499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00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01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02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03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04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05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06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07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08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09" name="Text Box 17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10" name="Text Box 8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11" name="Text Box 14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12" name="Text Box 15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13" name="Text Box 1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14" name="Text Box 17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15" name="Text Box 17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16" name="Text Box 17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8</xdr:row>
      <xdr:rowOff>0</xdr:rowOff>
    </xdr:from>
    <xdr:to>
      <xdr:col>6</xdr:col>
      <xdr:colOff>66675</xdr:colOff>
      <xdr:row>9</xdr:row>
      <xdr:rowOff>76200</xdr:rowOff>
    </xdr:to>
    <xdr:sp macro="" textlink="">
      <xdr:nvSpPr>
        <xdr:cNvPr id="517" name="Text Box 179"/>
        <xdr:cNvSpPr txBox="1">
          <a:spLocks noChangeArrowheads="1"/>
        </xdr:cNvSpPr>
      </xdr:nvSpPr>
      <xdr:spPr bwMode="auto">
        <a:xfrm>
          <a:off x="4791075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18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19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20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21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22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23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24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25" name="3 CuadroTexto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26" name="Text Box 23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27" name="Text Box 23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28" name="Text Box 23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29" name="Text Box 23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30" name="Text Box 23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31" name="Text Box 24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32" name="Text Box 24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33" name="Text Box 24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34" name="Text Box 75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35" name="Text Box 75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36" name="Text Box 75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37" name="Text Box 75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38" name="Text Box 755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39" name="Text Box 756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40" name="Text Box 75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41" name="Text Box 75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42" name="Text Box 227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43" name="Text Box 228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44" name="Text Box 229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45" name="Text Box 230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46" name="Text Box 231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47" name="Text Box 232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48" name="Text Box 233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549" name="Text Box 234"/>
        <xdr:cNvSpPr txBox="1"/>
      </xdr:nvSpPr>
      <xdr:spPr>
        <a:xfrm>
          <a:off x="4781550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>
    <xdr:from>
      <xdr:col>3</xdr:col>
      <xdr:colOff>2105025</xdr:colOff>
      <xdr:row>29</xdr:row>
      <xdr:rowOff>0</xdr:rowOff>
    </xdr:from>
    <xdr:to>
      <xdr:col>4</xdr:col>
      <xdr:colOff>19050</xdr:colOff>
      <xdr:row>30</xdr:row>
      <xdr:rowOff>57150</xdr:rowOff>
    </xdr:to>
    <xdr:sp macro="" textlink="">
      <xdr:nvSpPr>
        <xdr:cNvPr id="550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29</xdr:row>
      <xdr:rowOff>0</xdr:rowOff>
    </xdr:from>
    <xdr:to>
      <xdr:col>4</xdr:col>
      <xdr:colOff>19050</xdr:colOff>
      <xdr:row>30</xdr:row>
      <xdr:rowOff>57150</xdr:rowOff>
    </xdr:to>
    <xdr:sp macro="" textlink="">
      <xdr:nvSpPr>
        <xdr:cNvPr id="551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53</xdr:row>
      <xdr:rowOff>0</xdr:rowOff>
    </xdr:from>
    <xdr:to>
      <xdr:col>4</xdr:col>
      <xdr:colOff>19050</xdr:colOff>
      <xdr:row>53</xdr:row>
      <xdr:rowOff>57150</xdr:rowOff>
    </xdr:to>
    <xdr:sp macro="" textlink="">
      <xdr:nvSpPr>
        <xdr:cNvPr id="552" name="Cuadro de texto 2"/>
        <xdr:cNvSpPr txBox="1"/>
      </xdr:nvSpPr>
      <xdr:spPr>
        <a:xfrm>
          <a:off x="2333625" y="9544050"/>
          <a:ext cx="95250" cy="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53</xdr:row>
      <xdr:rowOff>0</xdr:rowOff>
    </xdr:from>
    <xdr:to>
      <xdr:col>4</xdr:col>
      <xdr:colOff>19050</xdr:colOff>
      <xdr:row>53</xdr:row>
      <xdr:rowOff>57150</xdr:rowOff>
    </xdr:to>
    <xdr:sp macro="" textlink="">
      <xdr:nvSpPr>
        <xdr:cNvPr id="553" name="Cuadro de texto 2"/>
        <xdr:cNvSpPr txBox="1"/>
      </xdr:nvSpPr>
      <xdr:spPr>
        <a:xfrm>
          <a:off x="2333625" y="9544050"/>
          <a:ext cx="95250" cy="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53</xdr:row>
      <xdr:rowOff>0</xdr:rowOff>
    </xdr:from>
    <xdr:to>
      <xdr:col>4</xdr:col>
      <xdr:colOff>19050</xdr:colOff>
      <xdr:row>53</xdr:row>
      <xdr:rowOff>57150</xdr:rowOff>
    </xdr:to>
    <xdr:sp macro="" textlink="">
      <xdr:nvSpPr>
        <xdr:cNvPr id="554" name="Cuadro de texto 2"/>
        <xdr:cNvSpPr txBox="1"/>
      </xdr:nvSpPr>
      <xdr:spPr>
        <a:xfrm>
          <a:off x="2333625" y="9544050"/>
          <a:ext cx="95250" cy="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53</xdr:row>
      <xdr:rowOff>0</xdr:rowOff>
    </xdr:from>
    <xdr:to>
      <xdr:col>4</xdr:col>
      <xdr:colOff>19050</xdr:colOff>
      <xdr:row>53</xdr:row>
      <xdr:rowOff>57150</xdr:rowOff>
    </xdr:to>
    <xdr:sp macro="" textlink="">
      <xdr:nvSpPr>
        <xdr:cNvPr id="555" name="Cuadro de texto 2"/>
        <xdr:cNvSpPr txBox="1"/>
      </xdr:nvSpPr>
      <xdr:spPr>
        <a:xfrm>
          <a:off x="2333625" y="9544050"/>
          <a:ext cx="95250" cy="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52</xdr:row>
      <xdr:rowOff>0</xdr:rowOff>
    </xdr:from>
    <xdr:to>
      <xdr:col>4</xdr:col>
      <xdr:colOff>19050</xdr:colOff>
      <xdr:row>53</xdr:row>
      <xdr:rowOff>0</xdr:rowOff>
    </xdr:to>
    <xdr:sp macro="" textlink="">
      <xdr:nvSpPr>
        <xdr:cNvPr id="556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52</xdr:row>
      <xdr:rowOff>0</xdr:rowOff>
    </xdr:from>
    <xdr:to>
      <xdr:col>4</xdr:col>
      <xdr:colOff>19050</xdr:colOff>
      <xdr:row>53</xdr:row>
      <xdr:rowOff>0</xdr:rowOff>
    </xdr:to>
    <xdr:sp macro="" textlink="">
      <xdr:nvSpPr>
        <xdr:cNvPr id="557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52</xdr:row>
      <xdr:rowOff>0</xdr:rowOff>
    </xdr:from>
    <xdr:to>
      <xdr:col>4</xdr:col>
      <xdr:colOff>19050</xdr:colOff>
      <xdr:row>53</xdr:row>
      <xdr:rowOff>0</xdr:rowOff>
    </xdr:to>
    <xdr:sp macro="" textlink="">
      <xdr:nvSpPr>
        <xdr:cNvPr id="558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52</xdr:row>
      <xdr:rowOff>0</xdr:rowOff>
    </xdr:from>
    <xdr:to>
      <xdr:col>4</xdr:col>
      <xdr:colOff>19050</xdr:colOff>
      <xdr:row>53</xdr:row>
      <xdr:rowOff>0</xdr:rowOff>
    </xdr:to>
    <xdr:sp macro="" textlink="">
      <xdr:nvSpPr>
        <xdr:cNvPr id="559" name="Cuadro de texto 2"/>
        <xdr:cNvSpPr txBox="1"/>
      </xdr:nvSpPr>
      <xdr:spPr>
        <a:xfrm>
          <a:off x="2333625" y="8943975"/>
          <a:ext cx="95250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30</xdr:row>
      <xdr:rowOff>0</xdr:rowOff>
    </xdr:from>
    <xdr:to>
      <xdr:col>4</xdr:col>
      <xdr:colOff>19050</xdr:colOff>
      <xdr:row>31</xdr:row>
      <xdr:rowOff>57150</xdr:rowOff>
    </xdr:to>
    <xdr:sp macro="" textlink="">
      <xdr:nvSpPr>
        <xdr:cNvPr id="560" name="Cuadro de texto 2"/>
        <xdr:cNvSpPr txBox="1"/>
      </xdr:nvSpPr>
      <xdr:spPr>
        <a:xfrm>
          <a:off x="2333625" y="87439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30</xdr:row>
      <xdr:rowOff>0</xdr:rowOff>
    </xdr:from>
    <xdr:to>
      <xdr:col>4</xdr:col>
      <xdr:colOff>19050</xdr:colOff>
      <xdr:row>31</xdr:row>
      <xdr:rowOff>57150</xdr:rowOff>
    </xdr:to>
    <xdr:sp macro="" textlink="">
      <xdr:nvSpPr>
        <xdr:cNvPr id="561" name="Cuadro de texto 2"/>
        <xdr:cNvSpPr txBox="1"/>
      </xdr:nvSpPr>
      <xdr:spPr>
        <a:xfrm>
          <a:off x="2333625" y="874395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31</xdr:row>
      <xdr:rowOff>0</xdr:rowOff>
    </xdr:from>
    <xdr:to>
      <xdr:col>4</xdr:col>
      <xdr:colOff>19050</xdr:colOff>
      <xdr:row>32</xdr:row>
      <xdr:rowOff>0</xdr:rowOff>
    </xdr:to>
    <xdr:sp macro="" textlink="">
      <xdr:nvSpPr>
        <xdr:cNvPr id="562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31</xdr:row>
      <xdr:rowOff>0</xdr:rowOff>
    </xdr:from>
    <xdr:to>
      <xdr:col>4</xdr:col>
      <xdr:colOff>19050</xdr:colOff>
      <xdr:row>32</xdr:row>
      <xdr:rowOff>0</xdr:rowOff>
    </xdr:to>
    <xdr:sp macro="" textlink="">
      <xdr:nvSpPr>
        <xdr:cNvPr id="563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31</xdr:row>
      <xdr:rowOff>0</xdr:rowOff>
    </xdr:from>
    <xdr:to>
      <xdr:col>4</xdr:col>
      <xdr:colOff>19050</xdr:colOff>
      <xdr:row>32</xdr:row>
      <xdr:rowOff>0</xdr:rowOff>
    </xdr:to>
    <xdr:sp macro="" textlink="">
      <xdr:nvSpPr>
        <xdr:cNvPr id="564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31</xdr:row>
      <xdr:rowOff>0</xdr:rowOff>
    </xdr:from>
    <xdr:to>
      <xdr:col>4</xdr:col>
      <xdr:colOff>19050</xdr:colOff>
      <xdr:row>32</xdr:row>
      <xdr:rowOff>0</xdr:rowOff>
    </xdr:to>
    <xdr:sp macro="" textlink="">
      <xdr:nvSpPr>
        <xdr:cNvPr id="565" name="Cuadro de texto 2"/>
        <xdr:cNvSpPr txBox="1"/>
      </xdr:nvSpPr>
      <xdr:spPr>
        <a:xfrm>
          <a:off x="2333625" y="894397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29</xdr:row>
      <xdr:rowOff>0</xdr:rowOff>
    </xdr:from>
    <xdr:to>
      <xdr:col>4</xdr:col>
      <xdr:colOff>19050</xdr:colOff>
      <xdr:row>30</xdr:row>
      <xdr:rowOff>57150</xdr:rowOff>
    </xdr:to>
    <xdr:sp macro="" textlink="">
      <xdr:nvSpPr>
        <xdr:cNvPr id="566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29</xdr:row>
      <xdr:rowOff>0</xdr:rowOff>
    </xdr:from>
    <xdr:to>
      <xdr:col>4</xdr:col>
      <xdr:colOff>19050</xdr:colOff>
      <xdr:row>30</xdr:row>
      <xdr:rowOff>57150</xdr:rowOff>
    </xdr:to>
    <xdr:sp macro="" textlink="">
      <xdr:nvSpPr>
        <xdr:cNvPr id="567" name="Cuadro de texto 2"/>
        <xdr:cNvSpPr txBox="1"/>
      </xdr:nvSpPr>
      <xdr:spPr>
        <a:xfrm>
          <a:off x="2333625" y="9344025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6</xdr:row>
      <xdr:rowOff>0</xdr:rowOff>
    </xdr:from>
    <xdr:to>
      <xdr:col>4</xdr:col>
      <xdr:colOff>19050</xdr:colOff>
      <xdr:row>8</xdr:row>
      <xdr:rowOff>57150</xdr:rowOff>
    </xdr:to>
    <xdr:sp macro="" textlink="">
      <xdr:nvSpPr>
        <xdr:cNvPr id="572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6</xdr:row>
      <xdr:rowOff>0</xdr:rowOff>
    </xdr:from>
    <xdr:to>
      <xdr:col>4</xdr:col>
      <xdr:colOff>19050</xdr:colOff>
      <xdr:row>8</xdr:row>
      <xdr:rowOff>57150</xdr:rowOff>
    </xdr:to>
    <xdr:sp macro="" textlink="">
      <xdr:nvSpPr>
        <xdr:cNvPr id="573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31</xdr:row>
      <xdr:rowOff>0</xdr:rowOff>
    </xdr:from>
    <xdr:to>
      <xdr:col>4</xdr:col>
      <xdr:colOff>19050</xdr:colOff>
      <xdr:row>32</xdr:row>
      <xdr:rowOff>0</xdr:rowOff>
    </xdr:to>
    <xdr:sp macro="" textlink="">
      <xdr:nvSpPr>
        <xdr:cNvPr id="574" name="Cuadro de texto 2"/>
        <xdr:cNvSpPr txBox="1"/>
      </xdr:nvSpPr>
      <xdr:spPr>
        <a:xfrm>
          <a:off x="2333625" y="47434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31</xdr:row>
      <xdr:rowOff>0</xdr:rowOff>
    </xdr:from>
    <xdr:to>
      <xdr:col>4</xdr:col>
      <xdr:colOff>19050</xdr:colOff>
      <xdr:row>32</xdr:row>
      <xdr:rowOff>0</xdr:rowOff>
    </xdr:to>
    <xdr:sp macro="" textlink="">
      <xdr:nvSpPr>
        <xdr:cNvPr id="575" name="Cuadro de texto 2"/>
        <xdr:cNvSpPr txBox="1"/>
      </xdr:nvSpPr>
      <xdr:spPr>
        <a:xfrm>
          <a:off x="2333625" y="47434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6</xdr:row>
      <xdr:rowOff>0</xdr:rowOff>
    </xdr:from>
    <xdr:to>
      <xdr:col>4</xdr:col>
      <xdr:colOff>19050</xdr:colOff>
      <xdr:row>8</xdr:row>
      <xdr:rowOff>57150</xdr:rowOff>
    </xdr:to>
    <xdr:sp macro="" textlink="">
      <xdr:nvSpPr>
        <xdr:cNvPr id="576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6</xdr:row>
      <xdr:rowOff>0</xdr:rowOff>
    </xdr:from>
    <xdr:to>
      <xdr:col>4</xdr:col>
      <xdr:colOff>19050</xdr:colOff>
      <xdr:row>8</xdr:row>
      <xdr:rowOff>57150</xdr:rowOff>
    </xdr:to>
    <xdr:sp macro="" textlink="">
      <xdr:nvSpPr>
        <xdr:cNvPr id="577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16</xdr:row>
      <xdr:rowOff>0</xdr:rowOff>
    </xdr:from>
    <xdr:to>
      <xdr:col>4</xdr:col>
      <xdr:colOff>19050</xdr:colOff>
      <xdr:row>18</xdr:row>
      <xdr:rowOff>57150</xdr:rowOff>
    </xdr:to>
    <xdr:sp macro="" textlink="">
      <xdr:nvSpPr>
        <xdr:cNvPr id="578" name="Cuadro de texto 2"/>
        <xdr:cNvSpPr txBox="1"/>
      </xdr:nvSpPr>
      <xdr:spPr>
        <a:xfrm>
          <a:off x="4048125" y="2752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16</xdr:row>
      <xdr:rowOff>0</xdr:rowOff>
    </xdr:from>
    <xdr:to>
      <xdr:col>4</xdr:col>
      <xdr:colOff>19050</xdr:colOff>
      <xdr:row>18</xdr:row>
      <xdr:rowOff>57150</xdr:rowOff>
    </xdr:to>
    <xdr:sp macro="" textlink="">
      <xdr:nvSpPr>
        <xdr:cNvPr id="579" name="Cuadro de texto 2"/>
        <xdr:cNvSpPr txBox="1"/>
      </xdr:nvSpPr>
      <xdr:spPr>
        <a:xfrm>
          <a:off x="4048125" y="27527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16</xdr:row>
      <xdr:rowOff>0</xdr:rowOff>
    </xdr:from>
    <xdr:to>
      <xdr:col>4</xdr:col>
      <xdr:colOff>19050</xdr:colOff>
      <xdr:row>17</xdr:row>
      <xdr:rowOff>57150</xdr:rowOff>
    </xdr:to>
    <xdr:sp macro="" textlink="">
      <xdr:nvSpPr>
        <xdr:cNvPr id="580" name="Cuadro de texto 2"/>
        <xdr:cNvSpPr txBox="1"/>
      </xdr:nvSpPr>
      <xdr:spPr>
        <a:xfrm>
          <a:off x="4048125" y="2552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16</xdr:row>
      <xdr:rowOff>0</xdr:rowOff>
    </xdr:from>
    <xdr:to>
      <xdr:col>4</xdr:col>
      <xdr:colOff>19050</xdr:colOff>
      <xdr:row>17</xdr:row>
      <xdr:rowOff>57150</xdr:rowOff>
    </xdr:to>
    <xdr:sp macro="" textlink="">
      <xdr:nvSpPr>
        <xdr:cNvPr id="581" name="Cuadro de texto 2"/>
        <xdr:cNvSpPr txBox="1"/>
      </xdr:nvSpPr>
      <xdr:spPr>
        <a:xfrm>
          <a:off x="4048125" y="25527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12</xdr:row>
      <xdr:rowOff>0</xdr:rowOff>
    </xdr:from>
    <xdr:to>
      <xdr:col>4</xdr:col>
      <xdr:colOff>19050</xdr:colOff>
      <xdr:row>13</xdr:row>
      <xdr:rowOff>57150</xdr:rowOff>
    </xdr:to>
    <xdr:sp macro="" textlink="">
      <xdr:nvSpPr>
        <xdr:cNvPr id="582" name="Cuadro de texto 2"/>
        <xdr:cNvSpPr txBox="1"/>
      </xdr:nvSpPr>
      <xdr:spPr>
        <a:xfrm>
          <a:off x="4048125" y="17526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12</xdr:row>
      <xdr:rowOff>0</xdr:rowOff>
    </xdr:from>
    <xdr:to>
      <xdr:col>4</xdr:col>
      <xdr:colOff>19050</xdr:colOff>
      <xdr:row>13</xdr:row>
      <xdr:rowOff>57150</xdr:rowOff>
    </xdr:to>
    <xdr:sp macro="" textlink="">
      <xdr:nvSpPr>
        <xdr:cNvPr id="583" name="Cuadro de texto 2"/>
        <xdr:cNvSpPr txBox="1"/>
      </xdr:nvSpPr>
      <xdr:spPr>
        <a:xfrm>
          <a:off x="4048125" y="17526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84" name="58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85" name="Text Box 8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86" name="Text Box 8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87" name="Text Box 9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88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89" name="Text Box 14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90" name="Text Box 14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91" name="Text Box 15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92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93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94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95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96" name="Text Box 17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97" name="Text Box 17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98" name="Text Box 18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599" name="Text Box 18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00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01" name="Text Box 8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02" name="Text Box 8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03" name="Text Box 9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04" name="Text Box 9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05" name="Text Box 9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06" name="Text Box 9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07" name="Text Box 9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08" name="Text Box 9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09" name="Text Box 8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10" name="Text Box 14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11" name="Text Box 15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12" name="Text Box 15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13" name="Text Box 17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14" name="Text Box 17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15" name="Text Box 17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616" name="Text Box 179"/>
        <xdr:cNvSpPr txBox="1">
          <a:spLocks noChangeArrowheads="1"/>
        </xdr:cNvSpPr>
      </xdr:nvSpPr>
      <xdr:spPr bwMode="auto">
        <a:xfrm>
          <a:off x="6505575" y="13525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17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18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19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20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21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22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23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24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25" name="Text Box 23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26" name="Text Box 23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27" name="Text Box 23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28" name="Text Box 23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29" name="Text Box 23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30" name="Text Box 24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31" name="Text Box 24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32" name="Text Box 22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33" name="Text Box 22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34" name="Text Box 22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35" name="Text Box 23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36" name="Text Box 23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37" name="Text Box 23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38" name="Text Box 23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39" name="Text Box 23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40" name="Text Box 22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41" name="Text Box 22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42" name="Text Box 22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43" name="Text Box 23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44" name="Text Box 23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45" name="Text Box 23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46" name="Text Box 23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47" name="Text Box 23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48" name="Text Box 22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49" name="Text Box 22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50" name="Text Box 22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51" name="Text Box 23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52" name="Text Box 23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53" name="Text Box 23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54" name="Text Box 23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55" name="Text Box 23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56" name="Text Box 33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57" name="Text Box 33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58" name="Text Box 33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59" name="Text Box 33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60" name="Text Box 33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61" name="Text Box 33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62" name="Text Box 33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63" name="Text Box 34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64" name="Text Box 23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65" name="Text Box 23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66" name="Text Box 23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67" name="Text Box 23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68" name="Text Box 23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69" name="Text Box 24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70" name="Text Box 24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71" name="Text Box 24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72" name="Text Box 35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73" name="Text Box 35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74" name="Text Box 35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75" name="Text Box 36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76" name="Text Box 36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77" name="Text Box 36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78" name="Text Box 36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79" name="Text Box 36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80" name="Text Box 8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81" name="Text Box 14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82" name="Text Box 15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83" name="Text Box 15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84" name="Text Box 17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85" name="Text Box 17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86" name="Text Box 17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687" name="Text Box 179"/>
        <xdr:cNvSpPr txBox="1">
          <a:spLocks noChangeArrowheads="1"/>
        </xdr:cNvSpPr>
      </xdr:nvSpPr>
      <xdr:spPr bwMode="auto">
        <a:xfrm>
          <a:off x="6505575" y="13525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88" name="Text Box 37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89" name="Text Box 37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90" name="Text Box 37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91" name="Text Box 37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92" name="Text Box 37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93" name="Text Box 37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94" name="Text Box 37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95" name="Text Box 38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96" name="Text Box 23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97" name="Text Box 23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98" name="Text Box 23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699" name="Text Box 23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00" name="Text Box 23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01" name="Text Box 24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02" name="Text Box 24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03" name="Text Box 24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04" name="Text Box 8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05" name="Text Box 14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06" name="Text Box 15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07" name="Text Box 15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08" name="Text Box 17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09" name="Text Box 17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10" name="Text Box 17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11" name="Text Box 17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12" name="Text Box 8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13" name="Text Box 14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14" name="Text Box 15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15" name="Text Box 15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16" name="Text Box 17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17" name="Text Box 17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18" name="Text Box 17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719" name="Text Box 179"/>
        <xdr:cNvSpPr txBox="1">
          <a:spLocks noChangeArrowheads="1"/>
        </xdr:cNvSpPr>
      </xdr:nvSpPr>
      <xdr:spPr bwMode="auto">
        <a:xfrm>
          <a:off x="6505575" y="13525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20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21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22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23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24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25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26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27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28" name="Text Box 23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29" name="Text Box 23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30" name="Text Box 23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31" name="Text Box 23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32" name="Text Box 23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33" name="Text Box 24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34" name="Text Box 24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35" name="Text Box 24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36" name="Text Box 43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37" name="Text Box 43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38" name="Text Box 43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39" name="Text Box 44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40" name="Text Box 44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41" name="Text Box 44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42" name="Text Box 44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43" name="Text Box 44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44" name="Text Box 22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45" name="Text Box 22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46" name="Text Box 22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47" name="Text Box 23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48" name="Text Box 23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49" name="Text Box 23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50" name="Text Box 23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51" name="Text Box 23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52" name="Text Box 22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53" name="Text Box 22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54" name="Text Box 22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55" name="Text Box 23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56" name="Text Box 23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57" name="Text Box 23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58" name="Text Box 23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59" name="Text Box 23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60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61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62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63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64" name="Text Box 61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65" name="Text Box 61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66" name="Text Box 61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67" name="Text Box 61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68" name="Text Box 62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69" name="Text Box 62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70" name="Text Box 62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71" name="Text Box 62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72" name="Text Box 8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73" name="Text Box 14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74" name="Text Box 15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75" name="Text Box 15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76" name="Text Box 17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77" name="Text Box 17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78" name="Text Box 17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779" name="Text Box 179"/>
        <xdr:cNvSpPr txBox="1">
          <a:spLocks noChangeArrowheads="1"/>
        </xdr:cNvSpPr>
      </xdr:nvSpPr>
      <xdr:spPr bwMode="auto">
        <a:xfrm>
          <a:off x="6505575" y="13525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80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81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82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83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84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85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86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87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88" name="Text Box 23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89" name="Text Box 23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90" name="Text Box 23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91" name="Text Box 23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92" name="Text Box 23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93" name="Text Box 24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94" name="Text Box 24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95" name="Text Box 22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96" name="Text Box 22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97" name="Text Box 22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98" name="Text Box 23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799" name="Text Box 23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00" name="Text Box 23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01" name="Text Box 23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02" name="Text Box 23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03" name="Text Box 22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04" name="Text Box 22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05" name="Text Box 22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06" name="Text Box 23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07" name="Text Box 23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08" name="Text Box 23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09" name="Text Box 23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10" name="Text Box 23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11" name="Text Box 22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12" name="Text Box 22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13" name="Text Box 22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14" name="Text Box 23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15" name="Text Box 23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16" name="Text Box 23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17" name="Text Box 23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18" name="Text Box 23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19" name="Text Box 67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20" name="Text Box 67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21" name="Text Box 67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22" name="Text Box 67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23" name="Text Box 67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24" name="Text Box 67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25" name="Text Box 67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26" name="Text Box 67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27" name="Text Box 23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28" name="Text Box 23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29" name="Text Box 23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30" name="Text Box 23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31" name="Text Box 23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32" name="Text Box 24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33" name="Text Box 24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34" name="Text Box 24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35" name="Text Box 68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36" name="Text Box 68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37" name="Text Box 68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38" name="Text Box 69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39" name="Text Box 69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40" name="Text Box 69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41" name="Text Box 69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42" name="Text Box 69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43" name="Text Box 8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44" name="Text Box 14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45" name="Text Box 15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46" name="Text Box 15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47" name="Text Box 17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48" name="Text Box 17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49" name="Text Box 17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850" name="Text Box 179"/>
        <xdr:cNvSpPr txBox="1">
          <a:spLocks noChangeArrowheads="1"/>
        </xdr:cNvSpPr>
      </xdr:nvSpPr>
      <xdr:spPr bwMode="auto">
        <a:xfrm>
          <a:off x="6505575" y="13525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51" name="Text Box 70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52" name="Text Box 70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53" name="Text Box 70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54" name="Text Box 70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55" name="Text Box 70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56" name="Text Box 70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57" name="Text Box 70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58" name="Text Box 71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59" name="Text Box 23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60" name="Text Box 23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61" name="Text Box 23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62" name="Text Box 23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63" name="Text Box 23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64" name="Text Box 24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65" name="Text Box 24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66" name="Text Box 24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67" name="Text Box 8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68" name="Text Box 14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69" name="Text Box 15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70" name="Text Box 15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71" name="Text Box 17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72" name="Text Box 17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73" name="Text Box 17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74" name="Text Box 17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75" name="Text Box 8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76" name="Text Box 14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77" name="Text Box 15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78" name="Text Box 15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79" name="Text Box 17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80" name="Text Box 17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81" name="Text Box 17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882" name="Text Box 179"/>
        <xdr:cNvSpPr txBox="1">
          <a:spLocks noChangeArrowheads="1"/>
        </xdr:cNvSpPr>
      </xdr:nvSpPr>
      <xdr:spPr bwMode="auto">
        <a:xfrm>
          <a:off x="6505575" y="135255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83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84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85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86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87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88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89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90" name="3 CuadroTexto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91" name="Text Box 23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92" name="Text Box 23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93" name="Text Box 23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94" name="Text Box 23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95" name="Text Box 23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96" name="Text Box 24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97" name="Text Box 24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98" name="Text Box 24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899" name="Text Box 75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00" name="Text Box 75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01" name="Text Box 75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02" name="Text Box 75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03" name="Text Box 755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04" name="Text Box 756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05" name="Text Box 75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06" name="Text Box 75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07" name="Text Box 227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08" name="Text Box 228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09" name="Text Box 229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10" name="Text Box 230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11" name="Text Box 231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12" name="Text Box 232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13" name="Text Box 233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14" name="Text Box 234"/>
        <xdr:cNvSpPr txBox="1"/>
      </xdr:nvSpPr>
      <xdr:spPr>
        <a:xfrm>
          <a:off x="6496050" y="135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>
    <xdr:from>
      <xdr:col>3</xdr:col>
      <xdr:colOff>2105025</xdr:colOff>
      <xdr:row>9</xdr:row>
      <xdr:rowOff>0</xdr:rowOff>
    </xdr:from>
    <xdr:to>
      <xdr:col>4</xdr:col>
      <xdr:colOff>19050</xdr:colOff>
      <xdr:row>10</xdr:row>
      <xdr:rowOff>57150</xdr:rowOff>
    </xdr:to>
    <xdr:sp macro="" textlink="">
      <xdr:nvSpPr>
        <xdr:cNvPr id="915" name="Cuadro de texto 2"/>
        <xdr:cNvSpPr txBox="1"/>
      </xdr:nvSpPr>
      <xdr:spPr>
        <a:xfrm>
          <a:off x="4048125" y="15525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3</xdr:col>
      <xdr:colOff>2105025</xdr:colOff>
      <xdr:row>9</xdr:row>
      <xdr:rowOff>0</xdr:rowOff>
    </xdr:from>
    <xdr:to>
      <xdr:col>4</xdr:col>
      <xdr:colOff>19050</xdr:colOff>
      <xdr:row>10</xdr:row>
      <xdr:rowOff>57150</xdr:rowOff>
    </xdr:to>
    <xdr:sp macro="" textlink="">
      <xdr:nvSpPr>
        <xdr:cNvPr id="916" name="Cuadro de texto 2"/>
        <xdr:cNvSpPr txBox="1"/>
      </xdr:nvSpPr>
      <xdr:spPr>
        <a:xfrm>
          <a:off x="4048125" y="155257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17" name="916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18" name="Text Box 8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19" name="Text Box 8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20" name="Text Box 9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21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22" name="Text Box 14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23" name="Text Box 14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24" name="Text Box 15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25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26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27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28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29" name="Text Box 17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30" name="Text Box 17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31" name="Text Box 18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32" name="Text Box 18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33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34" name="Text Box 8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35" name="Text Box 8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36" name="Text Box 9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37" name="Text Box 9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38" name="Text Box 9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39" name="Text Box 9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40" name="Text Box 9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41" name="Text Box 9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42" name="Text Box 8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43" name="Text Box 14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44" name="Text Box 15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45" name="Text Box 15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46" name="Text Box 17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47" name="Text Box 17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48" name="Text Box 17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949" name="Text Box 179"/>
        <xdr:cNvSpPr txBox="1">
          <a:spLocks noChangeArrowheads="1"/>
        </xdr:cNvSpPr>
      </xdr:nvSpPr>
      <xdr:spPr bwMode="auto">
        <a:xfrm>
          <a:off x="6505575" y="155257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50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51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52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53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54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55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56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57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58" name="Text Box 23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59" name="Text Box 23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60" name="Text Box 23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61" name="Text Box 23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62" name="Text Box 23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63" name="Text Box 24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64" name="Text Box 24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65" name="Text Box 22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66" name="Text Box 22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67" name="Text Box 22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68" name="Text Box 23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69" name="Text Box 23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70" name="Text Box 23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71" name="Text Box 23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72" name="Text Box 23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73" name="Text Box 22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74" name="Text Box 22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75" name="Text Box 22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76" name="Text Box 23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77" name="Text Box 23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78" name="Text Box 23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79" name="Text Box 23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80" name="Text Box 23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81" name="Text Box 22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82" name="Text Box 22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83" name="Text Box 22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84" name="Text Box 23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85" name="Text Box 23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86" name="Text Box 23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87" name="Text Box 23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88" name="Text Box 23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89" name="Text Box 33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90" name="Text Box 33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91" name="Text Box 33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92" name="Text Box 33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93" name="Text Box 33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94" name="Text Box 33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95" name="Text Box 33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96" name="Text Box 34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97" name="Text Box 23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98" name="Text Box 23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999" name="Text Box 23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00" name="Text Box 23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01" name="Text Box 23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02" name="Text Box 24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03" name="Text Box 24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04" name="Text Box 24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05" name="Text Box 35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06" name="Text Box 35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07" name="Text Box 35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08" name="Text Box 36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09" name="Text Box 36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10" name="Text Box 36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11" name="Text Box 36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12" name="Text Box 36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13" name="Text Box 8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14" name="Text Box 14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15" name="Text Box 15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16" name="Text Box 15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17" name="Text Box 17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18" name="Text Box 17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19" name="Text Box 17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1020" name="Text Box 179"/>
        <xdr:cNvSpPr txBox="1">
          <a:spLocks noChangeArrowheads="1"/>
        </xdr:cNvSpPr>
      </xdr:nvSpPr>
      <xdr:spPr bwMode="auto">
        <a:xfrm>
          <a:off x="6505575" y="155257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21" name="Text Box 37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22" name="Text Box 37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23" name="Text Box 37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24" name="Text Box 37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25" name="Text Box 37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26" name="Text Box 37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27" name="Text Box 37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28" name="Text Box 38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29" name="Text Box 23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30" name="Text Box 23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31" name="Text Box 23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32" name="Text Box 23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33" name="Text Box 23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34" name="Text Box 24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35" name="Text Box 24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36" name="Text Box 24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37" name="Text Box 8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38" name="Text Box 14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39" name="Text Box 15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40" name="Text Box 15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41" name="Text Box 17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42" name="Text Box 17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43" name="Text Box 17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44" name="Text Box 17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45" name="Text Box 8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46" name="Text Box 14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47" name="Text Box 15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48" name="Text Box 15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49" name="Text Box 17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50" name="Text Box 17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51" name="Text Box 17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1052" name="Text Box 179"/>
        <xdr:cNvSpPr txBox="1">
          <a:spLocks noChangeArrowheads="1"/>
        </xdr:cNvSpPr>
      </xdr:nvSpPr>
      <xdr:spPr bwMode="auto">
        <a:xfrm>
          <a:off x="6505575" y="155257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53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54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55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56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57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58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59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60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61" name="Text Box 23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62" name="Text Box 23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63" name="Text Box 23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64" name="Text Box 23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65" name="Text Box 23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66" name="Text Box 24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67" name="Text Box 24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68" name="Text Box 24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69" name="Text Box 43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70" name="Text Box 43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71" name="Text Box 43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72" name="Text Box 44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73" name="Text Box 44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74" name="Text Box 44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75" name="Text Box 44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76" name="Text Box 44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77" name="Text Box 22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78" name="Text Box 22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79" name="Text Box 22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80" name="Text Box 23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81" name="Text Box 23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82" name="Text Box 23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83" name="Text Box 23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84" name="Text Box 23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85" name="Text Box 22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86" name="Text Box 22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87" name="Text Box 22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88" name="Text Box 23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89" name="Text Box 23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90" name="Text Box 23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91" name="Text Box 23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92" name="Text Box 23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93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94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95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96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97" name="Text Box 61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98" name="Text Box 61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099" name="Text Box 61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00" name="Text Box 61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01" name="Text Box 62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02" name="Text Box 62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03" name="Text Box 62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04" name="Text Box 62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05" name="Text Box 8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06" name="Text Box 14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07" name="Text Box 15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08" name="Text Box 15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09" name="Text Box 17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10" name="Text Box 17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11" name="Text Box 17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1112" name="Text Box 179"/>
        <xdr:cNvSpPr txBox="1">
          <a:spLocks noChangeArrowheads="1"/>
        </xdr:cNvSpPr>
      </xdr:nvSpPr>
      <xdr:spPr bwMode="auto">
        <a:xfrm>
          <a:off x="6505575" y="155257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13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14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15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16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17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18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19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20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21" name="Text Box 23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22" name="Text Box 23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23" name="Text Box 23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24" name="Text Box 23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25" name="Text Box 23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26" name="Text Box 24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27" name="Text Box 24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28" name="Text Box 22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29" name="Text Box 22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30" name="Text Box 22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31" name="Text Box 23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32" name="Text Box 23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33" name="Text Box 23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34" name="Text Box 23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35" name="Text Box 23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36" name="Text Box 22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37" name="Text Box 22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38" name="Text Box 22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39" name="Text Box 23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40" name="Text Box 23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41" name="Text Box 23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42" name="Text Box 23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43" name="Text Box 23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44" name="Text Box 22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45" name="Text Box 22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46" name="Text Box 22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47" name="Text Box 23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48" name="Text Box 23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49" name="Text Box 23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50" name="Text Box 23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51" name="Text Box 23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52" name="Text Box 67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53" name="Text Box 67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54" name="Text Box 67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55" name="Text Box 67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56" name="Text Box 67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57" name="Text Box 67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58" name="Text Box 67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59" name="Text Box 67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60" name="Text Box 23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61" name="Text Box 23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62" name="Text Box 23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63" name="Text Box 23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64" name="Text Box 23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65" name="Text Box 24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66" name="Text Box 24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67" name="Text Box 24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68" name="Text Box 68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69" name="Text Box 68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70" name="Text Box 68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71" name="Text Box 69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72" name="Text Box 69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73" name="Text Box 69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74" name="Text Box 69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75" name="Text Box 69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76" name="Text Box 8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77" name="Text Box 14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78" name="Text Box 15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79" name="Text Box 15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80" name="Text Box 17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81" name="Text Box 17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82" name="Text Box 17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1183" name="Text Box 179"/>
        <xdr:cNvSpPr txBox="1">
          <a:spLocks noChangeArrowheads="1"/>
        </xdr:cNvSpPr>
      </xdr:nvSpPr>
      <xdr:spPr bwMode="auto">
        <a:xfrm>
          <a:off x="6505575" y="155257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84" name="Text Box 70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85" name="Text Box 70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86" name="Text Box 70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87" name="Text Box 70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88" name="Text Box 70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89" name="Text Box 70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90" name="Text Box 70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91" name="Text Box 71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92" name="Text Box 23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93" name="Text Box 23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94" name="Text Box 23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95" name="Text Box 23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96" name="Text Box 23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97" name="Text Box 24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98" name="Text Box 24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199" name="Text Box 24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00" name="Text Box 8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01" name="Text Box 14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02" name="Text Box 15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03" name="Text Box 15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04" name="Text Box 17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05" name="Text Box 17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06" name="Text Box 17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07" name="Text Box 17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08" name="Text Box 8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09" name="Text Box 14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10" name="Text Box 15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11" name="Text Box 15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12" name="Text Box 17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13" name="Text Box 17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14" name="Text Box 17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9</xdr:row>
      <xdr:rowOff>0</xdr:rowOff>
    </xdr:from>
    <xdr:to>
      <xdr:col>6</xdr:col>
      <xdr:colOff>66675</xdr:colOff>
      <xdr:row>10</xdr:row>
      <xdr:rowOff>76200</xdr:rowOff>
    </xdr:to>
    <xdr:sp macro="" textlink="">
      <xdr:nvSpPr>
        <xdr:cNvPr id="1215" name="Text Box 179"/>
        <xdr:cNvSpPr txBox="1">
          <a:spLocks noChangeArrowheads="1"/>
        </xdr:cNvSpPr>
      </xdr:nvSpPr>
      <xdr:spPr bwMode="auto">
        <a:xfrm>
          <a:off x="6505575" y="155257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16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17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18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19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20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21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22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23" name="3 CuadroTexto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24" name="Text Box 23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25" name="Text Box 23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26" name="Text Box 23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27" name="Text Box 23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28" name="Text Box 23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29" name="Text Box 24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30" name="Text Box 24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31" name="Text Box 24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32" name="Text Box 75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33" name="Text Box 75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34" name="Text Box 75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35" name="Text Box 75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36" name="Text Box 755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37" name="Text Box 756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38" name="Text Box 75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39" name="Text Box 75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40" name="Text Box 227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41" name="Text Box 228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42" name="Text Box 229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43" name="Text Box 230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44" name="Text Box 231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45" name="Text Box 232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46" name="Text Box 233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9</xdr:row>
      <xdr:rowOff>0</xdr:rowOff>
    </xdr:from>
    <xdr:ext cx="184731" cy="264560"/>
    <xdr:sp macro="" textlink="">
      <xdr:nvSpPr>
        <xdr:cNvPr id="1247" name="Text Box 234"/>
        <xdr:cNvSpPr txBox="1"/>
      </xdr:nvSpPr>
      <xdr:spPr>
        <a:xfrm>
          <a:off x="6496050" y="155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48" name="1247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49" name="Text Box 8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50" name="Text Box 8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51" name="Text Box 9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52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53" name="Text Box 14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54" name="Text Box 14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55" name="Text Box 15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56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57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58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59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60" name="Text Box 17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61" name="Text Box 17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62" name="Text Box 18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63" name="Text Box 18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64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65" name="Text Box 8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66" name="Text Box 8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67" name="Text Box 9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68" name="Text Box 9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69" name="Text Box 9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70" name="Text Box 9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71" name="Text Box 9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72" name="Text Box 9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73" name="Text Box 8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74" name="Text Box 14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75" name="Text Box 15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76" name="Text Box 15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77" name="Text Box 17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78" name="Text Box 17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79" name="Text Box 17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10</xdr:row>
      <xdr:rowOff>0</xdr:rowOff>
    </xdr:from>
    <xdr:to>
      <xdr:col>6</xdr:col>
      <xdr:colOff>66675</xdr:colOff>
      <xdr:row>11</xdr:row>
      <xdr:rowOff>76200</xdr:rowOff>
    </xdr:to>
    <xdr:sp macro="" textlink="">
      <xdr:nvSpPr>
        <xdr:cNvPr id="1280" name="Text Box 179"/>
        <xdr:cNvSpPr txBox="1">
          <a:spLocks noChangeArrowheads="1"/>
        </xdr:cNvSpPr>
      </xdr:nvSpPr>
      <xdr:spPr bwMode="auto">
        <a:xfrm>
          <a:off x="6505575" y="17526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81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82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83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84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85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86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87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88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89" name="Text Box 23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90" name="Text Box 23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91" name="Text Box 23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92" name="Text Box 23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93" name="Text Box 23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94" name="Text Box 24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95" name="Text Box 24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96" name="Text Box 22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97" name="Text Box 22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98" name="Text Box 22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299" name="Text Box 23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00" name="Text Box 23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01" name="Text Box 23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02" name="Text Box 23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03" name="Text Box 23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04" name="Text Box 22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05" name="Text Box 22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06" name="Text Box 22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07" name="Text Box 23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08" name="Text Box 23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09" name="Text Box 23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10" name="Text Box 23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11" name="Text Box 23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12" name="Text Box 22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13" name="Text Box 22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14" name="Text Box 22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15" name="Text Box 23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16" name="Text Box 23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17" name="Text Box 23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18" name="Text Box 23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19" name="Text Box 23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20" name="Text Box 33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21" name="Text Box 33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22" name="Text Box 33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23" name="Text Box 33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24" name="Text Box 33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25" name="Text Box 33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26" name="Text Box 33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27" name="Text Box 34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28" name="Text Box 23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29" name="Text Box 23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30" name="Text Box 23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31" name="Text Box 23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32" name="Text Box 23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33" name="Text Box 24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34" name="Text Box 24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35" name="Text Box 24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36" name="Text Box 35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37" name="Text Box 35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38" name="Text Box 35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39" name="Text Box 36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40" name="Text Box 36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41" name="Text Box 36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42" name="Text Box 36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43" name="Text Box 36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44" name="Text Box 8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45" name="Text Box 14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46" name="Text Box 15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47" name="Text Box 15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48" name="Text Box 17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49" name="Text Box 17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50" name="Text Box 17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10</xdr:row>
      <xdr:rowOff>0</xdr:rowOff>
    </xdr:from>
    <xdr:to>
      <xdr:col>6</xdr:col>
      <xdr:colOff>66675</xdr:colOff>
      <xdr:row>11</xdr:row>
      <xdr:rowOff>76200</xdr:rowOff>
    </xdr:to>
    <xdr:sp macro="" textlink="">
      <xdr:nvSpPr>
        <xdr:cNvPr id="1351" name="Text Box 179"/>
        <xdr:cNvSpPr txBox="1">
          <a:spLocks noChangeArrowheads="1"/>
        </xdr:cNvSpPr>
      </xdr:nvSpPr>
      <xdr:spPr bwMode="auto">
        <a:xfrm>
          <a:off x="6505575" y="17526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52" name="Text Box 37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53" name="Text Box 37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54" name="Text Box 37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55" name="Text Box 37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56" name="Text Box 37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57" name="Text Box 37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58" name="Text Box 37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59" name="Text Box 38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60" name="Text Box 23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61" name="Text Box 23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62" name="Text Box 23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63" name="Text Box 23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64" name="Text Box 23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65" name="Text Box 24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66" name="Text Box 24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67" name="Text Box 24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68" name="Text Box 8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69" name="Text Box 14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70" name="Text Box 15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71" name="Text Box 15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72" name="Text Box 17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73" name="Text Box 17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74" name="Text Box 17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75" name="Text Box 17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76" name="Text Box 8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77" name="Text Box 14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78" name="Text Box 15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79" name="Text Box 15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80" name="Text Box 17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81" name="Text Box 17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82" name="Text Box 17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10</xdr:row>
      <xdr:rowOff>0</xdr:rowOff>
    </xdr:from>
    <xdr:to>
      <xdr:col>6</xdr:col>
      <xdr:colOff>66675</xdr:colOff>
      <xdr:row>11</xdr:row>
      <xdr:rowOff>76200</xdr:rowOff>
    </xdr:to>
    <xdr:sp macro="" textlink="">
      <xdr:nvSpPr>
        <xdr:cNvPr id="1383" name="Text Box 179"/>
        <xdr:cNvSpPr txBox="1">
          <a:spLocks noChangeArrowheads="1"/>
        </xdr:cNvSpPr>
      </xdr:nvSpPr>
      <xdr:spPr bwMode="auto">
        <a:xfrm>
          <a:off x="6505575" y="17526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84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85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86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87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88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89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90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91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92" name="Text Box 23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93" name="Text Box 23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94" name="Text Box 23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95" name="Text Box 23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96" name="Text Box 23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97" name="Text Box 24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98" name="Text Box 24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399" name="Text Box 24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00" name="Text Box 43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01" name="Text Box 43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02" name="Text Box 43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03" name="Text Box 44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04" name="Text Box 44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05" name="Text Box 44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06" name="Text Box 44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07" name="Text Box 44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08" name="Text Box 22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09" name="Text Box 22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10" name="Text Box 22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11" name="Text Box 23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12" name="Text Box 23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13" name="Text Box 23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14" name="Text Box 23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15" name="Text Box 23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16" name="Text Box 22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17" name="Text Box 22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18" name="Text Box 22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19" name="Text Box 23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20" name="Text Box 23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21" name="Text Box 23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22" name="Text Box 23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23" name="Text Box 23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24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25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26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27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28" name="Text Box 61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29" name="Text Box 61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30" name="Text Box 61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31" name="Text Box 61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32" name="Text Box 62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33" name="Text Box 62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34" name="Text Box 62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35" name="Text Box 62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36" name="Text Box 8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37" name="Text Box 14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38" name="Text Box 15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39" name="Text Box 15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40" name="Text Box 17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41" name="Text Box 17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42" name="Text Box 17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10</xdr:row>
      <xdr:rowOff>0</xdr:rowOff>
    </xdr:from>
    <xdr:to>
      <xdr:col>6</xdr:col>
      <xdr:colOff>66675</xdr:colOff>
      <xdr:row>11</xdr:row>
      <xdr:rowOff>76200</xdr:rowOff>
    </xdr:to>
    <xdr:sp macro="" textlink="">
      <xdr:nvSpPr>
        <xdr:cNvPr id="1443" name="Text Box 179"/>
        <xdr:cNvSpPr txBox="1">
          <a:spLocks noChangeArrowheads="1"/>
        </xdr:cNvSpPr>
      </xdr:nvSpPr>
      <xdr:spPr bwMode="auto">
        <a:xfrm>
          <a:off x="6505575" y="17526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44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45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46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47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48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49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50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51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52" name="Text Box 23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53" name="Text Box 23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54" name="Text Box 23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55" name="Text Box 23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56" name="Text Box 23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57" name="Text Box 24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58" name="Text Box 24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59" name="Text Box 22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60" name="Text Box 22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61" name="Text Box 22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62" name="Text Box 23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63" name="Text Box 23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64" name="Text Box 23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65" name="Text Box 23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66" name="Text Box 23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67" name="Text Box 22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68" name="Text Box 22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69" name="Text Box 22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70" name="Text Box 23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71" name="Text Box 23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72" name="Text Box 23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73" name="Text Box 23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74" name="Text Box 23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75" name="Text Box 22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76" name="Text Box 22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77" name="Text Box 22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78" name="Text Box 23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79" name="Text Box 23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80" name="Text Box 23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81" name="Text Box 23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82" name="Text Box 23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83" name="Text Box 67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84" name="Text Box 67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85" name="Text Box 67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86" name="Text Box 67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87" name="Text Box 67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88" name="Text Box 67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89" name="Text Box 67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90" name="Text Box 67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91" name="Text Box 23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92" name="Text Box 23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93" name="Text Box 23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94" name="Text Box 23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95" name="Text Box 23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96" name="Text Box 24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97" name="Text Box 24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98" name="Text Box 24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499" name="Text Box 68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00" name="Text Box 68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01" name="Text Box 68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02" name="Text Box 69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03" name="Text Box 69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04" name="Text Box 69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05" name="Text Box 69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06" name="Text Box 69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07" name="Text Box 8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08" name="Text Box 14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09" name="Text Box 15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10" name="Text Box 15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11" name="Text Box 17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12" name="Text Box 17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13" name="Text Box 17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10</xdr:row>
      <xdr:rowOff>0</xdr:rowOff>
    </xdr:from>
    <xdr:to>
      <xdr:col>6</xdr:col>
      <xdr:colOff>66675</xdr:colOff>
      <xdr:row>11</xdr:row>
      <xdr:rowOff>76200</xdr:rowOff>
    </xdr:to>
    <xdr:sp macro="" textlink="">
      <xdr:nvSpPr>
        <xdr:cNvPr id="1514" name="Text Box 179"/>
        <xdr:cNvSpPr txBox="1">
          <a:spLocks noChangeArrowheads="1"/>
        </xdr:cNvSpPr>
      </xdr:nvSpPr>
      <xdr:spPr bwMode="auto">
        <a:xfrm>
          <a:off x="6505575" y="17526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15" name="Text Box 70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16" name="Text Box 70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17" name="Text Box 70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18" name="Text Box 70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19" name="Text Box 70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20" name="Text Box 70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21" name="Text Box 70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22" name="Text Box 71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23" name="Text Box 23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24" name="Text Box 23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25" name="Text Box 23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26" name="Text Box 23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27" name="Text Box 23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28" name="Text Box 24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29" name="Text Box 24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30" name="Text Box 24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31" name="Text Box 8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32" name="Text Box 14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33" name="Text Box 15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34" name="Text Box 15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35" name="Text Box 17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36" name="Text Box 17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37" name="Text Box 17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38" name="Text Box 17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39" name="Text Box 8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40" name="Text Box 14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41" name="Text Box 15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42" name="Text Box 15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43" name="Text Box 17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44" name="Text Box 17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45" name="Text Box 17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6</xdr:col>
      <xdr:colOff>9525</xdr:colOff>
      <xdr:row>10</xdr:row>
      <xdr:rowOff>0</xdr:rowOff>
    </xdr:from>
    <xdr:to>
      <xdr:col>6</xdr:col>
      <xdr:colOff>66675</xdr:colOff>
      <xdr:row>11</xdr:row>
      <xdr:rowOff>76200</xdr:rowOff>
    </xdr:to>
    <xdr:sp macro="" textlink="">
      <xdr:nvSpPr>
        <xdr:cNvPr id="1546" name="Text Box 179"/>
        <xdr:cNvSpPr txBox="1">
          <a:spLocks noChangeArrowheads="1"/>
        </xdr:cNvSpPr>
      </xdr:nvSpPr>
      <xdr:spPr bwMode="auto">
        <a:xfrm>
          <a:off x="6505575" y="1752600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47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48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49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50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51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52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53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54" name="3 CuadroTexto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55" name="Text Box 23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56" name="Text Box 23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57" name="Text Box 23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58" name="Text Box 23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59" name="Text Box 23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60" name="Text Box 24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61" name="Text Box 24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62" name="Text Box 24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63" name="Text Box 75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64" name="Text Box 75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65" name="Text Box 75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66" name="Text Box 75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67" name="Text Box 755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68" name="Text Box 756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69" name="Text Box 75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70" name="Text Box 75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71" name="Text Box 227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72" name="Text Box 228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73" name="Text Box 229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74" name="Text Box 230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75" name="Text Box 231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76" name="Text Box 232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77" name="Text Box 233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6</xdr:col>
      <xdr:colOff>0</xdr:colOff>
      <xdr:row>10</xdr:row>
      <xdr:rowOff>0</xdr:rowOff>
    </xdr:from>
    <xdr:ext cx="184731" cy="264560"/>
    <xdr:sp macro="" textlink="">
      <xdr:nvSpPr>
        <xdr:cNvPr id="1578" name="Text Box 234"/>
        <xdr:cNvSpPr txBox="1"/>
      </xdr:nvSpPr>
      <xdr:spPr>
        <a:xfrm>
          <a:off x="6496050" y="1752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2105025</xdr:colOff>
      <xdr:row>60</xdr:row>
      <xdr:rowOff>0</xdr:rowOff>
    </xdr:from>
    <xdr:to>
      <xdr:col>5</xdr:col>
      <xdr:colOff>19050</xdr:colOff>
      <xdr:row>61</xdr:row>
      <xdr:rowOff>57150</xdr:rowOff>
    </xdr:to>
    <xdr:sp macro="" textlink="">
      <xdr:nvSpPr>
        <xdr:cNvPr id="2" name="Cuadro de texto 2"/>
        <xdr:cNvSpPr txBox="1"/>
      </xdr:nvSpPr>
      <xdr:spPr>
        <a:xfrm>
          <a:off x="2333625" y="13430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60</xdr:row>
      <xdr:rowOff>0</xdr:rowOff>
    </xdr:from>
    <xdr:to>
      <xdr:col>5</xdr:col>
      <xdr:colOff>19050</xdr:colOff>
      <xdr:row>61</xdr:row>
      <xdr:rowOff>57150</xdr:rowOff>
    </xdr:to>
    <xdr:sp macro="" textlink="">
      <xdr:nvSpPr>
        <xdr:cNvPr id="3" name="Cuadro de texto 2"/>
        <xdr:cNvSpPr txBox="1"/>
      </xdr:nvSpPr>
      <xdr:spPr>
        <a:xfrm>
          <a:off x="2333625" y="13430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62</xdr:row>
      <xdr:rowOff>0</xdr:rowOff>
    </xdr:from>
    <xdr:to>
      <xdr:col>5</xdr:col>
      <xdr:colOff>19050</xdr:colOff>
      <xdr:row>63</xdr:row>
      <xdr:rowOff>0</xdr:rowOff>
    </xdr:to>
    <xdr:sp macro="" textlink="">
      <xdr:nvSpPr>
        <xdr:cNvPr id="4" name="Cuadro de texto 2"/>
        <xdr:cNvSpPr txBox="1"/>
      </xdr:nvSpPr>
      <xdr:spPr>
        <a:xfrm>
          <a:off x="2333625" y="174307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62</xdr:row>
      <xdr:rowOff>0</xdr:rowOff>
    </xdr:from>
    <xdr:to>
      <xdr:col>5</xdr:col>
      <xdr:colOff>19050</xdr:colOff>
      <xdr:row>63</xdr:row>
      <xdr:rowOff>0</xdr:rowOff>
    </xdr:to>
    <xdr:sp macro="" textlink="">
      <xdr:nvSpPr>
        <xdr:cNvPr id="5" name="Cuadro de texto 2"/>
        <xdr:cNvSpPr txBox="1"/>
      </xdr:nvSpPr>
      <xdr:spPr>
        <a:xfrm>
          <a:off x="2333625" y="174307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65</xdr:row>
      <xdr:rowOff>0</xdr:rowOff>
    </xdr:from>
    <xdr:to>
      <xdr:col>5</xdr:col>
      <xdr:colOff>19050</xdr:colOff>
      <xdr:row>66</xdr:row>
      <xdr:rowOff>57150</xdr:rowOff>
    </xdr:to>
    <xdr:sp macro="" textlink="">
      <xdr:nvSpPr>
        <xdr:cNvPr id="6" name="Cuadro de texto 2"/>
        <xdr:cNvSpPr txBox="1"/>
      </xdr:nvSpPr>
      <xdr:spPr>
        <a:xfrm>
          <a:off x="2333625" y="19431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65</xdr:row>
      <xdr:rowOff>0</xdr:rowOff>
    </xdr:from>
    <xdr:to>
      <xdr:col>5</xdr:col>
      <xdr:colOff>19050</xdr:colOff>
      <xdr:row>66</xdr:row>
      <xdr:rowOff>57150</xdr:rowOff>
    </xdr:to>
    <xdr:sp macro="" textlink="">
      <xdr:nvSpPr>
        <xdr:cNvPr id="7" name="Cuadro de texto 2"/>
        <xdr:cNvSpPr txBox="1"/>
      </xdr:nvSpPr>
      <xdr:spPr>
        <a:xfrm>
          <a:off x="2333625" y="19431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71</xdr:row>
      <xdr:rowOff>0</xdr:rowOff>
    </xdr:from>
    <xdr:to>
      <xdr:col>5</xdr:col>
      <xdr:colOff>19050</xdr:colOff>
      <xdr:row>72</xdr:row>
      <xdr:rowOff>57150</xdr:rowOff>
    </xdr:to>
    <xdr:sp macro="" textlink="">
      <xdr:nvSpPr>
        <xdr:cNvPr id="8" name="Cuadro de texto 2"/>
        <xdr:cNvSpPr txBox="1"/>
      </xdr:nvSpPr>
      <xdr:spPr>
        <a:xfrm>
          <a:off x="2333625" y="31432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71</xdr:row>
      <xdr:rowOff>0</xdr:rowOff>
    </xdr:from>
    <xdr:to>
      <xdr:col>5</xdr:col>
      <xdr:colOff>19050</xdr:colOff>
      <xdr:row>72</xdr:row>
      <xdr:rowOff>57150</xdr:rowOff>
    </xdr:to>
    <xdr:sp macro="" textlink="">
      <xdr:nvSpPr>
        <xdr:cNvPr id="9" name="Cuadro de texto 2"/>
        <xdr:cNvSpPr txBox="1"/>
      </xdr:nvSpPr>
      <xdr:spPr>
        <a:xfrm>
          <a:off x="2333625" y="31432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72</xdr:row>
      <xdr:rowOff>0</xdr:rowOff>
    </xdr:from>
    <xdr:to>
      <xdr:col>5</xdr:col>
      <xdr:colOff>19050</xdr:colOff>
      <xdr:row>73</xdr:row>
      <xdr:rowOff>57150</xdr:rowOff>
    </xdr:to>
    <xdr:sp macro="" textlink="">
      <xdr:nvSpPr>
        <xdr:cNvPr id="10" name="Cuadro de texto 2"/>
        <xdr:cNvSpPr txBox="1"/>
      </xdr:nvSpPr>
      <xdr:spPr>
        <a:xfrm>
          <a:off x="2333625" y="33432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72</xdr:row>
      <xdr:rowOff>0</xdr:rowOff>
    </xdr:from>
    <xdr:to>
      <xdr:col>5</xdr:col>
      <xdr:colOff>19050</xdr:colOff>
      <xdr:row>73</xdr:row>
      <xdr:rowOff>57150</xdr:rowOff>
    </xdr:to>
    <xdr:sp macro="" textlink="">
      <xdr:nvSpPr>
        <xdr:cNvPr id="11" name="Cuadro de texto 2"/>
        <xdr:cNvSpPr txBox="1"/>
      </xdr:nvSpPr>
      <xdr:spPr>
        <a:xfrm>
          <a:off x="2333625" y="33432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77</xdr:row>
      <xdr:rowOff>0</xdr:rowOff>
    </xdr:from>
    <xdr:to>
      <xdr:col>5</xdr:col>
      <xdr:colOff>19050</xdr:colOff>
      <xdr:row>78</xdr:row>
      <xdr:rowOff>57150</xdr:rowOff>
    </xdr:to>
    <xdr:sp macro="" textlink="">
      <xdr:nvSpPr>
        <xdr:cNvPr id="12" name="Cuadro de texto 2"/>
        <xdr:cNvSpPr txBox="1"/>
      </xdr:nvSpPr>
      <xdr:spPr>
        <a:xfrm>
          <a:off x="2333625" y="43434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77</xdr:row>
      <xdr:rowOff>0</xdr:rowOff>
    </xdr:from>
    <xdr:to>
      <xdr:col>5</xdr:col>
      <xdr:colOff>19050</xdr:colOff>
      <xdr:row>78</xdr:row>
      <xdr:rowOff>57150</xdr:rowOff>
    </xdr:to>
    <xdr:sp macro="" textlink="">
      <xdr:nvSpPr>
        <xdr:cNvPr id="13" name="Cuadro de texto 2"/>
        <xdr:cNvSpPr txBox="1"/>
      </xdr:nvSpPr>
      <xdr:spPr>
        <a:xfrm>
          <a:off x="2333625" y="43434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78</xdr:row>
      <xdr:rowOff>0</xdr:rowOff>
    </xdr:from>
    <xdr:to>
      <xdr:col>5</xdr:col>
      <xdr:colOff>19050</xdr:colOff>
      <xdr:row>79</xdr:row>
      <xdr:rowOff>0</xdr:rowOff>
    </xdr:to>
    <xdr:sp macro="" textlink="">
      <xdr:nvSpPr>
        <xdr:cNvPr id="14" name="Cuadro de texto 2"/>
        <xdr:cNvSpPr txBox="1"/>
      </xdr:nvSpPr>
      <xdr:spPr>
        <a:xfrm>
          <a:off x="2333625" y="454342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78</xdr:row>
      <xdr:rowOff>0</xdr:rowOff>
    </xdr:from>
    <xdr:to>
      <xdr:col>5</xdr:col>
      <xdr:colOff>19050</xdr:colOff>
      <xdr:row>79</xdr:row>
      <xdr:rowOff>0</xdr:rowOff>
    </xdr:to>
    <xdr:sp macro="" textlink="">
      <xdr:nvSpPr>
        <xdr:cNvPr id="15" name="Cuadro de texto 2"/>
        <xdr:cNvSpPr txBox="1"/>
      </xdr:nvSpPr>
      <xdr:spPr>
        <a:xfrm>
          <a:off x="2333625" y="454342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80</xdr:row>
      <xdr:rowOff>0</xdr:rowOff>
    </xdr:from>
    <xdr:to>
      <xdr:col>5</xdr:col>
      <xdr:colOff>19050</xdr:colOff>
      <xdr:row>81</xdr:row>
      <xdr:rowOff>57150</xdr:rowOff>
    </xdr:to>
    <xdr:sp macro="" textlink="">
      <xdr:nvSpPr>
        <xdr:cNvPr id="16" name="Cuadro de texto 2"/>
        <xdr:cNvSpPr txBox="1"/>
      </xdr:nvSpPr>
      <xdr:spPr>
        <a:xfrm>
          <a:off x="2333625" y="47434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80</xdr:row>
      <xdr:rowOff>0</xdr:rowOff>
    </xdr:from>
    <xdr:to>
      <xdr:col>5</xdr:col>
      <xdr:colOff>19050</xdr:colOff>
      <xdr:row>81</xdr:row>
      <xdr:rowOff>57150</xdr:rowOff>
    </xdr:to>
    <xdr:sp macro="" textlink="">
      <xdr:nvSpPr>
        <xdr:cNvPr id="17" name="Cuadro de texto 2"/>
        <xdr:cNvSpPr txBox="1"/>
      </xdr:nvSpPr>
      <xdr:spPr>
        <a:xfrm>
          <a:off x="2333625" y="47434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81</xdr:row>
      <xdr:rowOff>0</xdr:rowOff>
    </xdr:from>
    <xdr:to>
      <xdr:col>5</xdr:col>
      <xdr:colOff>19050</xdr:colOff>
      <xdr:row>82</xdr:row>
      <xdr:rowOff>0</xdr:rowOff>
    </xdr:to>
    <xdr:sp macro="" textlink="">
      <xdr:nvSpPr>
        <xdr:cNvPr id="18" name="Cuadro de texto 2"/>
        <xdr:cNvSpPr txBox="1"/>
      </xdr:nvSpPr>
      <xdr:spPr>
        <a:xfrm>
          <a:off x="2333625" y="494347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81</xdr:row>
      <xdr:rowOff>0</xdr:rowOff>
    </xdr:from>
    <xdr:to>
      <xdr:col>5</xdr:col>
      <xdr:colOff>19050</xdr:colOff>
      <xdr:row>82</xdr:row>
      <xdr:rowOff>0</xdr:rowOff>
    </xdr:to>
    <xdr:sp macro="" textlink="">
      <xdr:nvSpPr>
        <xdr:cNvPr id="19" name="Cuadro de texto 2"/>
        <xdr:cNvSpPr txBox="1"/>
      </xdr:nvSpPr>
      <xdr:spPr>
        <a:xfrm>
          <a:off x="2333625" y="494347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83</xdr:row>
      <xdr:rowOff>0</xdr:rowOff>
    </xdr:from>
    <xdr:to>
      <xdr:col>5</xdr:col>
      <xdr:colOff>19050</xdr:colOff>
      <xdr:row>83</xdr:row>
      <xdr:rowOff>57150</xdr:rowOff>
    </xdr:to>
    <xdr:sp macro="" textlink="">
      <xdr:nvSpPr>
        <xdr:cNvPr id="20" name="Cuadro de texto 2"/>
        <xdr:cNvSpPr txBox="1"/>
      </xdr:nvSpPr>
      <xdr:spPr>
        <a:xfrm>
          <a:off x="2333625" y="5143500"/>
          <a:ext cx="142875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83</xdr:row>
      <xdr:rowOff>0</xdr:rowOff>
    </xdr:from>
    <xdr:to>
      <xdr:col>5</xdr:col>
      <xdr:colOff>19050</xdr:colOff>
      <xdr:row>83</xdr:row>
      <xdr:rowOff>57150</xdr:rowOff>
    </xdr:to>
    <xdr:sp macro="" textlink="">
      <xdr:nvSpPr>
        <xdr:cNvPr id="21" name="Cuadro de texto 2"/>
        <xdr:cNvSpPr txBox="1"/>
      </xdr:nvSpPr>
      <xdr:spPr>
        <a:xfrm>
          <a:off x="2333625" y="5143500"/>
          <a:ext cx="142875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83</xdr:row>
      <xdr:rowOff>0</xdr:rowOff>
    </xdr:from>
    <xdr:to>
      <xdr:col>5</xdr:col>
      <xdr:colOff>19050</xdr:colOff>
      <xdr:row>84</xdr:row>
      <xdr:rowOff>57150</xdr:rowOff>
    </xdr:to>
    <xdr:sp macro="" textlink="">
      <xdr:nvSpPr>
        <xdr:cNvPr id="22" name="Cuadro de texto 2"/>
        <xdr:cNvSpPr txBox="1"/>
      </xdr:nvSpPr>
      <xdr:spPr>
        <a:xfrm>
          <a:off x="2333625" y="51435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83</xdr:row>
      <xdr:rowOff>0</xdr:rowOff>
    </xdr:from>
    <xdr:to>
      <xdr:col>5</xdr:col>
      <xdr:colOff>19050</xdr:colOff>
      <xdr:row>84</xdr:row>
      <xdr:rowOff>57150</xdr:rowOff>
    </xdr:to>
    <xdr:sp macro="" textlink="">
      <xdr:nvSpPr>
        <xdr:cNvPr id="23" name="Cuadro de texto 2"/>
        <xdr:cNvSpPr txBox="1"/>
      </xdr:nvSpPr>
      <xdr:spPr>
        <a:xfrm>
          <a:off x="2333625" y="51435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84</xdr:row>
      <xdr:rowOff>0</xdr:rowOff>
    </xdr:from>
    <xdr:to>
      <xdr:col>5</xdr:col>
      <xdr:colOff>19050</xdr:colOff>
      <xdr:row>85</xdr:row>
      <xdr:rowOff>57150</xdr:rowOff>
    </xdr:to>
    <xdr:sp macro="" textlink="">
      <xdr:nvSpPr>
        <xdr:cNvPr id="24" name="Cuadro de texto 2"/>
        <xdr:cNvSpPr txBox="1"/>
      </xdr:nvSpPr>
      <xdr:spPr>
        <a:xfrm>
          <a:off x="2333625" y="53435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84</xdr:row>
      <xdr:rowOff>0</xdr:rowOff>
    </xdr:from>
    <xdr:to>
      <xdr:col>5</xdr:col>
      <xdr:colOff>19050</xdr:colOff>
      <xdr:row>85</xdr:row>
      <xdr:rowOff>57150</xdr:rowOff>
    </xdr:to>
    <xdr:sp macro="" textlink="">
      <xdr:nvSpPr>
        <xdr:cNvPr id="25" name="Cuadro de texto 2"/>
        <xdr:cNvSpPr txBox="1"/>
      </xdr:nvSpPr>
      <xdr:spPr>
        <a:xfrm>
          <a:off x="2333625" y="53435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85</xdr:row>
      <xdr:rowOff>0</xdr:rowOff>
    </xdr:from>
    <xdr:to>
      <xdr:col>5</xdr:col>
      <xdr:colOff>19050</xdr:colOff>
      <xdr:row>86</xdr:row>
      <xdr:rowOff>57150</xdr:rowOff>
    </xdr:to>
    <xdr:sp macro="" textlink="">
      <xdr:nvSpPr>
        <xdr:cNvPr id="26" name="Cuadro de texto 2"/>
        <xdr:cNvSpPr txBox="1"/>
      </xdr:nvSpPr>
      <xdr:spPr>
        <a:xfrm>
          <a:off x="2333625" y="55435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85</xdr:row>
      <xdr:rowOff>0</xdr:rowOff>
    </xdr:from>
    <xdr:to>
      <xdr:col>5</xdr:col>
      <xdr:colOff>19050</xdr:colOff>
      <xdr:row>86</xdr:row>
      <xdr:rowOff>57150</xdr:rowOff>
    </xdr:to>
    <xdr:sp macro="" textlink="">
      <xdr:nvSpPr>
        <xdr:cNvPr id="27" name="Cuadro de texto 2"/>
        <xdr:cNvSpPr txBox="1"/>
      </xdr:nvSpPr>
      <xdr:spPr>
        <a:xfrm>
          <a:off x="2333625" y="55435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86</xdr:row>
      <xdr:rowOff>0</xdr:rowOff>
    </xdr:from>
    <xdr:to>
      <xdr:col>5</xdr:col>
      <xdr:colOff>19050</xdr:colOff>
      <xdr:row>87</xdr:row>
      <xdr:rowOff>57150</xdr:rowOff>
    </xdr:to>
    <xdr:sp macro="" textlink="">
      <xdr:nvSpPr>
        <xdr:cNvPr id="28" name="Cuadro de texto 2"/>
        <xdr:cNvSpPr txBox="1"/>
      </xdr:nvSpPr>
      <xdr:spPr>
        <a:xfrm>
          <a:off x="2333625" y="57435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86</xdr:row>
      <xdr:rowOff>0</xdr:rowOff>
    </xdr:from>
    <xdr:to>
      <xdr:col>5</xdr:col>
      <xdr:colOff>19050</xdr:colOff>
      <xdr:row>87</xdr:row>
      <xdr:rowOff>57150</xdr:rowOff>
    </xdr:to>
    <xdr:sp macro="" textlink="">
      <xdr:nvSpPr>
        <xdr:cNvPr id="29" name="Cuadro de texto 2"/>
        <xdr:cNvSpPr txBox="1"/>
      </xdr:nvSpPr>
      <xdr:spPr>
        <a:xfrm>
          <a:off x="2333625" y="57435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87</xdr:row>
      <xdr:rowOff>0</xdr:rowOff>
    </xdr:from>
    <xdr:to>
      <xdr:col>5</xdr:col>
      <xdr:colOff>19050</xdr:colOff>
      <xdr:row>88</xdr:row>
      <xdr:rowOff>57150</xdr:rowOff>
    </xdr:to>
    <xdr:sp macro="" textlink="">
      <xdr:nvSpPr>
        <xdr:cNvPr id="30" name="Cuadro de texto 2"/>
        <xdr:cNvSpPr txBox="1"/>
      </xdr:nvSpPr>
      <xdr:spPr>
        <a:xfrm>
          <a:off x="2333625" y="59436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87</xdr:row>
      <xdr:rowOff>0</xdr:rowOff>
    </xdr:from>
    <xdr:to>
      <xdr:col>5</xdr:col>
      <xdr:colOff>19050</xdr:colOff>
      <xdr:row>88</xdr:row>
      <xdr:rowOff>57150</xdr:rowOff>
    </xdr:to>
    <xdr:sp macro="" textlink="">
      <xdr:nvSpPr>
        <xdr:cNvPr id="31" name="Cuadro de texto 2"/>
        <xdr:cNvSpPr txBox="1"/>
      </xdr:nvSpPr>
      <xdr:spPr>
        <a:xfrm>
          <a:off x="2333625" y="59436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88</xdr:row>
      <xdr:rowOff>0</xdr:rowOff>
    </xdr:from>
    <xdr:to>
      <xdr:col>5</xdr:col>
      <xdr:colOff>19050</xdr:colOff>
      <xdr:row>89</xdr:row>
      <xdr:rowOff>57150</xdr:rowOff>
    </xdr:to>
    <xdr:sp macro="" textlink="">
      <xdr:nvSpPr>
        <xdr:cNvPr id="32" name="Cuadro de texto 2"/>
        <xdr:cNvSpPr txBox="1"/>
      </xdr:nvSpPr>
      <xdr:spPr>
        <a:xfrm>
          <a:off x="2333625" y="61436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88</xdr:row>
      <xdr:rowOff>0</xdr:rowOff>
    </xdr:from>
    <xdr:to>
      <xdr:col>5</xdr:col>
      <xdr:colOff>19050</xdr:colOff>
      <xdr:row>89</xdr:row>
      <xdr:rowOff>57150</xdr:rowOff>
    </xdr:to>
    <xdr:sp macro="" textlink="">
      <xdr:nvSpPr>
        <xdr:cNvPr id="33" name="Cuadro de texto 2"/>
        <xdr:cNvSpPr txBox="1"/>
      </xdr:nvSpPr>
      <xdr:spPr>
        <a:xfrm>
          <a:off x="2333625" y="61436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89</xdr:row>
      <xdr:rowOff>0</xdr:rowOff>
    </xdr:from>
    <xdr:to>
      <xdr:col>5</xdr:col>
      <xdr:colOff>19050</xdr:colOff>
      <xdr:row>90</xdr:row>
      <xdr:rowOff>57150</xdr:rowOff>
    </xdr:to>
    <xdr:sp macro="" textlink="">
      <xdr:nvSpPr>
        <xdr:cNvPr id="34" name="Cuadro de texto 2"/>
        <xdr:cNvSpPr txBox="1"/>
      </xdr:nvSpPr>
      <xdr:spPr>
        <a:xfrm>
          <a:off x="2333625" y="63436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89</xdr:row>
      <xdr:rowOff>0</xdr:rowOff>
    </xdr:from>
    <xdr:to>
      <xdr:col>5</xdr:col>
      <xdr:colOff>19050</xdr:colOff>
      <xdr:row>90</xdr:row>
      <xdr:rowOff>57150</xdr:rowOff>
    </xdr:to>
    <xdr:sp macro="" textlink="">
      <xdr:nvSpPr>
        <xdr:cNvPr id="35" name="Cuadro de texto 2"/>
        <xdr:cNvSpPr txBox="1"/>
      </xdr:nvSpPr>
      <xdr:spPr>
        <a:xfrm>
          <a:off x="2333625" y="63436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90</xdr:row>
      <xdr:rowOff>0</xdr:rowOff>
    </xdr:from>
    <xdr:to>
      <xdr:col>5</xdr:col>
      <xdr:colOff>19050</xdr:colOff>
      <xdr:row>91</xdr:row>
      <xdr:rowOff>57150</xdr:rowOff>
    </xdr:to>
    <xdr:sp macro="" textlink="">
      <xdr:nvSpPr>
        <xdr:cNvPr id="36" name="Cuadro de texto 2"/>
        <xdr:cNvSpPr txBox="1"/>
      </xdr:nvSpPr>
      <xdr:spPr>
        <a:xfrm>
          <a:off x="2333625" y="65436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90</xdr:row>
      <xdr:rowOff>0</xdr:rowOff>
    </xdr:from>
    <xdr:to>
      <xdr:col>5</xdr:col>
      <xdr:colOff>19050</xdr:colOff>
      <xdr:row>91</xdr:row>
      <xdr:rowOff>57150</xdr:rowOff>
    </xdr:to>
    <xdr:sp macro="" textlink="">
      <xdr:nvSpPr>
        <xdr:cNvPr id="37" name="Cuadro de texto 2"/>
        <xdr:cNvSpPr txBox="1"/>
      </xdr:nvSpPr>
      <xdr:spPr>
        <a:xfrm>
          <a:off x="2333625" y="65436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96</xdr:row>
      <xdr:rowOff>0</xdr:rowOff>
    </xdr:from>
    <xdr:to>
      <xdr:col>5</xdr:col>
      <xdr:colOff>19050</xdr:colOff>
      <xdr:row>97</xdr:row>
      <xdr:rowOff>57150</xdr:rowOff>
    </xdr:to>
    <xdr:sp macro="" textlink="">
      <xdr:nvSpPr>
        <xdr:cNvPr id="38" name="Cuadro de texto 2"/>
        <xdr:cNvSpPr txBox="1"/>
      </xdr:nvSpPr>
      <xdr:spPr>
        <a:xfrm>
          <a:off x="2333625" y="75438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96</xdr:row>
      <xdr:rowOff>0</xdr:rowOff>
    </xdr:from>
    <xdr:to>
      <xdr:col>5</xdr:col>
      <xdr:colOff>19050</xdr:colOff>
      <xdr:row>97</xdr:row>
      <xdr:rowOff>57150</xdr:rowOff>
    </xdr:to>
    <xdr:sp macro="" textlink="">
      <xdr:nvSpPr>
        <xdr:cNvPr id="39" name="Cuadro de texto 2"/>
        <xdr:cNvSpPr txBox="1"/>
      </xdr:nvSpPr>
      <xdr:spPr>
        <a:xfrm>
          <a:off x="2333625" y="75438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97</xdr:row>
      <xdr:rowOff>0</xdr:rowOff>
    </xdr:from>
    <xdr:to>
      <xdr:col>5</xdr:col>
      <xdr:colOff>19050</xdr:colOff>
      <xdr:row>98</xdr:row>
      <xdr:rowOff>0</xdr:rowOff>
    </xdr:to>
    <xdr:sp macro="" textlink="">
      <xdr:nvSpPr>
        <xdr:cNvPr id="40" name="Cuadro de texto 2"/>
        <xdr:cNvSpPr txBox="1"/>
      </xdr:nvSpPr>
      <xdr:spPr>
        <a:xfrm>
          <a:off x="2333625" y="774382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97</xdr:row>
      <xdr:rowOff>0</xdr:rowOff>
    </xdr:from>
    <xdr:to>
      <xdr:col>5</xdr:col>
      <xdr:colOff>19050</xdr:colOff>
      <xdr:row>98</xdr:row>
      <xdr:rowOff>0</xdr:rowOff>
    </xdr:to>
    <xdr:sp macro="" textlink="">
      <xdr:nvSpPr>
        <xdr:cNvPr id="41" name="Cuadro de texto 2"/>
        <xdr:cNvSpPr txBox="1"/>
      </xdr:nvSpPr>
      <xdr:spPr>
        <a:xfrm>
          <a:off x="2333625" y="774382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97</xdr:row>
      <xdr:rowOff>0</xdr:rowOff>
    </xdr:from>
    <xdr:to>
      <xdr:col>5</xdr:col>
      <xdr:colOff>19050</xdr:colOff>
      <xdr:row>98</xdr:row>
      <xdr:rowOff>0</xdr:rowOff>
    </xdr:to>
    <xdr:sp macro="" textlink="">
      <xdr:nvSpPr>
        <xdr:cNvPr id="42" name="Cuadro de texto 2"/>
        <xdr:cNvSpPr txBox="1"/>
      </xdr:nvSpPr>
      <xdr:spPr>
        <a:xfrm>
          <a:off x="2333625" y="774382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97</xdr:row>
      <xdr:rowOff>0</xdr:rowOff>
    </xdr:from>
    <xdr:to>
      <xdr:col>5</xdr:col>
      <xdr:colOff>19050</xdr:colOff>
      <xdr:row>98</xdr:row>
      <xdr:rowOff>0</xdr:rowOff>
    </xdr:to>
    <xdr:sp macro="" textlink="">
      <xdr:nvSpPr>
        <xdr:cNvPr id="43" name="Cuadro de texto 2"/>
        <xdr:cNvSpPr txBox="1"/>
      </xdr:nvSpPr>
      <xdr:spPr>
        <a:xfrm>
          <a:off x="2333625" y="774382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99</xdr:row>
      <xdr:rowOff>0</xdr:rowOff>
    </xdr:from>
    <xdr:to>
      <xdr:col>5</xdr:col>
      <xdr:colOff>19050</xdr:colOff>
      <xdr:row>104</xdr:row>
      <xdr:rowOff>0</xdr:rowOff>
    </xdr:to>
    <xdr:sp macro="" textlink="">
      <xdr:nvSpPr>
        <xdr:cNvPr id="44" name="Cuadro de texto 2"/>
        <xdr:cNvSpPr txBox="1"/>
      </xdr:nvSpPr>
      <xdr:spPr>
        <a:xfrm>
          <a:off x="2333625" y="7943850"/>
          <a:ext cx="142875" cy="1000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99</xdr:row>
      <xdr:rowOff>0</xdr:rowOff>
    </xdr:from>
    <xdr:to>
      <xdr:col>5</xdr:col>
      <xdr:colOff>19050</xdr:colOff>
      <xdr:row>104</xdr:row>
      <xdr:rowOff>0</xdr:rowOff>
    </xdr:to>
    <xdr:sp macro="" textlink="">
      <xdr:nvSpPr>
        <xdr:cNvPr id="45" name="Cuadro de texto 2"/>
        <xdr:cNvSpPr txBox="1"/>
      </xdr:nvSpPr>
      <xdr:spPr>
        <a:xfrm>
          <a:off x="2333625" y="7943850"/>
          <a:ext cx="142875" cy="10001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65</xdr:row>
      <xdr:rowOff>0</xdr:rowOff>
    </xdr:from>
    <xdr:to>
      <xdr:col>5</xdr:col>
      <xdr:colOff>19050</xdr:colOff>
      <xdr:row>66</xdr:row>
      <xdr:rowOff>57150</xdr:rowOff>
    </xdr:to>
    <xdr:sp macro="" textlink="">
      <xdr:nvSpPr>
        <xdr:cNvPr id="46" name="Cuadro de texto 2"/>
        <xdr:cNvSpPr txBox="1"/>
      </xdr:nvSpPr>
      <xdr:spPr>
        <a:xfrm>
          <a:off x="2333625" y="19431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65</xdr:row>
      <xdr:rowOff>0</xdr:rowOff>
    </xdr:from>
    <xdr:to>
      <xdr:col>5</xdr:col>
      <xdr:colOff>19050</xdr:colOff>
      <xdr:row>66</xdr:row>
      <xdr:rowOff>57150</xdr:rowOff>
    </xdr:to>
    <xdr:sp macro="" textlink="">
      <xdr:nvSpPr>
        <xdr:cNvPr id="47" name="Cuadro de texto 2"/>
        <xdr:cNvSpPr txBox="1"/>
      </xdr:nvSpPr>
      <xdr:spPr>
        <a:xfrm>
          <a:off x="2333625" y="19431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67</xdr:row>
      <xdr:rowOff>0</xdr:rowOff>
    </xdr:from>
    <xdr:to>
      <xdr:col>5</xdr:col>
      <xdr:colOff>19050</xdr:colOff>
      <xdr:row>68</xdr:row>
      <xdr:rowOff>57150</xdr:rowOff>
    </xdr:to>
    <xdr:sp macro="" textlink="">
      <xdr:nvSpPr>
        <xdr:cNvPr id="48" name="Cuadro de texto 2"/>
        <xdr:cNvSpPr txBox="1"/>
      </xdr:nvSpPr>
      <xdr:spPr>
        <a:xfrm>
          <a:off x="2333625" y="23431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67</xdr:row>
      <xdr:rowOff>0</xdr:rowOff>
    </xdr:from>
    <xdr:to>
      <xdr:col>5</xdr:col>
      <xdr:colOff>19050</xdr:colOff>
      <xdr:row>68</xdr:row>
      <xdr:rowOff>57150</xdr:rowOff>
    </xdr:to>
    <xdr:sp macro="" textlink="">
      <xdr:nvSpPr>
        <xdr:cNvPr id="49" name="Cuadro de texto 2"/>
        <xdr:cNvSpPr txBox="1"/>
      </xdr:nvSpPr>
      <xdr:spPr>
        <a:xfrm>
          <a:off x="2333625" y="23431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68</xdr:row>
      <xdr:rowOff>0</xdr:rowOff>
    </xdr:from>
    <xdr:to>
      <xdr:col>5</xdr:col>
      <xdr:colOff>19050</xdr:colOff>
      <xdr:row>69</xdr:row>
      <xdr:rowOff>57150</xdr:rowOff>
    </xdr:to>
    <xdr:sp macro="" textlink="">
      <xdr:nvSpPr>
        <xdr:cNvPr id="50" name="Cuadro de texto 2"/>
        <xdr:cNvSpPr txBox="1"/>
      </xdr:nvSpPr>
      <xdr:spPr>
        <a:xfrm>
          <a:off x="2333625" y="25431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68</xdr:row>
      <xdr:rowOff>0</xdr:rowOff>
    </xdr:from>
    <xdr:to>
      <xdr:col>5</xdr:col>
      <xdr:colOff>19050</xdr:colOff>
      <xdr:row>69</xdr:row>
      <xdr:rowOff>57150</xdr:rowOff>
    </xdr:to>
    <xdr:sp macro="" textlink="">
      <xdr:nvSpPr>
        <xdr:cNvPr id="51" name="Cuadro de texto 2"/>
        <xdr:cNvSpPr txBox="1"/>
      </xdr:nvSpPr>
      <xdr:spPr>
        <a:xfrm>
          <a:off x="2333625" y="25431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69</xdr:row>
      <xdr:rowOff>0</xdr:rowOff>
    </xdr:from>
    <xdr:to>
      <xdr:col>5</xdr:col>
      <xdr:colOff>19050</xdr:colOff>
      <xdr:row>70</xdr:row>
      <xdr:rowOff>57150</xdr:rowOff>
    </xdr:to>
    <xdr:sp macro="" textlink="">
      <xdr:nvSpPr>
        <xdr:cNvPr id="52" name="Cuadro de texto 2"/>
        <xdr:cNvSpPr txBox="1"/>
      </xdr:nvSpPr>
      <xdr:spPr>
        <a:xfrm>
          <a:off x="2333625" y="27432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69</xdr:row>
      <xdr:rowOff>0</xdr:rowOff>
    </xdr:from>
    <xdr:to>
      <xdr:col>5</xdr:col>
      <xdr:colOff>19050</xdr:colOff>
      <xdr:row>70</xdr:row>
      <xdr:rowOff>57150</xdr:rowOff>
    </xdr:to>
    <xdr:sp macro="" textlink="">
      <xdr:nvSpPr>
        <xdr:cNvPr id="53" name="Cuadro de texto 2"/>
        <xdr:cNvSpPr txBox="1"/>
      </xdr:nvSpPr>
      <xdr:spPr>
        <a:xfrm>
          <a:off x="2333625" y="27432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70</xdr:row>
      <xdr:rowOff>0</xdr:rowOff>
    </xdr:from>
    <xdr:to>
      <xdr:col>5</xdr:col>
      <xdr:colOff>19050</xdr:colOff>
      <xdr:row>71</xdr:row>
      <xdr:rowOff>57150</xdr:rowOff>
    </xdr:to>
    <xdr:sp macro="" textlink="">
      <xdr:nvSpPr>
        <xdr:cNvPr id="54" name="Cuadro de texto 2"/>
        <xdr:cNvSpPr txBox="1"/>
      </xdr:nvSpPr>
      <xdr:spPr>
        <a:xfrm>
          <a:off x="2333625" y="29432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70</xdr:row>
      <xdr:rowOff>0</xdr:rowOff>
    </xdr:from>
    <xdr:to>
      <xdr:col>5</xdr:col>
      <xdr:colOff>19050</xdr:colOff>
      <xdr:row>71</xdr:row>
      <xdr:rowOff>57150</xdr:rowOff>
    </xdr:to>
    <xdr:sp macro="" textlink="">
      <xdr:nvSpPr>
        <xdr:cNvPr id="55" name="Cuadro de texto 2"/>
        <xdr:cNvSpPr txBox="1"/>
      </xdr:nvSpPr>
      <xdr:spPr>
        <a:xfrm>
          <a:off x="2333625" y="29432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71</xdr:row>
      <xdr:rowOff>0</xdr:rowOff>
    </xdr:from>
    <xdr:to>
      <xdr:col>5</xdr:col>
      <xdr:colOff>19050</xdr:colOff>
      <xdr:row>72</xdr:row>
      <xdr:rowOff>57150</xdr:rowOff>
    </xdr:to>
    <xdr:sp macro="" textlink="">
      <xdr:nvSpPr>
        <xdr:cNvPr id="56" name="Cuadro de texto 2"/>
        <xdr:cNvSpPr txBox="1"/>
      </xdr:nvSpPr>
      <xdr:spPr>
        <a:xfrm>
          <a:off x="2333625" y="31432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71</xdr:row>
      <xdr:rowOff>0</xdr:rowOff>
    </xdr:from>
    <xdr:to>
      <xdr:col>5</xdr:col>
      <xdr:colOff>19050</xdr:colOff>
      <xdr:row>72</xdr:row>
      <xdr:rowOff>57150</xdr:rowOff>
    </xdr:to>
    <xdr:sp macro="" textlink="">
      <xdr:nvSpPr>
        <xdr:cNvPr id="57" name="Cuadro de texto 2"/>
        <xdr:cNvSpPr txBox="1"/>
      </xdr:nvSpPr>
      <xdr:spPr>
        <a:xfrm>
          <a:off x="2333625" y="31432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74</xdr:row>
      <xdr:rowOff>0</xdr:rowOff>
    </xdr:from>
    <xdr:to>
      <xdr:col>5</xdr:col>
      <xdr:colOff>19050</xdr:colOff>
      <xdr:row>75</xdr:row>
      <xdr:rowOff>57150</xdr:rowOff>
    </xdr:to>
    <xdr:sp macro="" textlink="">
      <xdr:nvSpPr>
        <xdr:cNvPr id="58" name="Cuadro de texto 2"/>
        <xdr:cNvSpPr txBox="1"/>
      </xdr:nvSpPr>
      <xdr:spPr>
        <a:xfrm>
          <a:off x="2333625" y="37433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74</xdr:row>
      <xdr:rowOff>0</xdr:rowOff>
    </xdr:from>
    <xdr:to>
      <xdr:col>5</xdr:col>
      <xdr:colOff>19050</xdr:colOff>
      <xdr:row>75</xdr:row>
      <xdr:rowOff>57150</xdr:rowOff>
    </xdr:to>
    <xdr:sp macro="" textlink="">
      <xdr:nvSpPr>
        <xdr:cNvPr id="59" name="Cuadro de texto 2"/>
        <xdr:cNvSpPr txBox="1"/>
      </xdr:nvSpPr>
      <xdr:spPr>
        <a:xfrm>
          <a:off x="2333625" y="37433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75</xdr:row>
      <xdr:rowOff>0</xdr:rowOff>
    </xdr:from>
    <xdr:to>
      <xdr:col>5</xdr:col>
      <xdr:colOff>19050</xdr:colOff>
      <xdr:row>76</xdr:row>
      <xdr:rowOff>57150</xdr:rowOff>
    </xdr:to>
    <xdr:sp macro="" textlink="">
      <xdr:nvSpPr>
        <xdr:cNvPr id="60" name="Cuadro de texto 2"/>
        <xdr:cNvSpPr txBox="1"/>
      </xdr:nvSpPr>
      <xdr:spPr>
        <a:xfrm>
          <a:off x="2333625" y="39433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75</xdr:row>
      <xdr:rowOff>0</xdr:rowOff>
    </xdr:from>
    <xdr:to>
      <xdr:col>5</xdr:col>
      <xdr:colOff>19050</xdr:colOff>
      <xdr:row>76</xdr:row>
      <xdr:rowOff>57150</xdr:rowOff>
    </xdr:to>
    <xdr:sp macro="" textlink="">
      <xdr:nvSpPr>
        <xdr:cNvPr id="61" name="Cuadro de texto 2"/>
        <xdr:cNvSpPr txBox="1"/>
      </xdr:nvSpPr>
      <xdr:spPr>
        <a:xfrm>
          <a:off x="2333625" y="39433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76</xdr:row>
      <xdr:rowOff>0</xdr:rowOff>
    </xdr:from>
    <xdr:to>
      <xdr:col>5</xdr:col>
      <xdr:colOff>19050</xdr:colOff>
      <xdr:row>77</xdr:row>
      <xdr:rowOff>57150</xdr:rowOff>
    </xdr:to>
    <xdr:sp macro="" textlink="">
      <xdr:nvSpPr>
        <xdr:cNvPr id="62" name="Cuadro de texto 2"/>
        <xdr:cNvSpPr txBox="1"/>
      </xdr:nvSpPr>
      <xdr:spPr>
        <a:xfrm>
          <a:off x="2333625" y="41433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76</xdr:row>
      <xdr:rowOff>0</xdr:rowOff>
    </xdr:from>
    <xdr:to>
      <xdr:col>5</xdr:col>
      <xdr:colOff>19050</xdr:colOff>
      <xdr:row>77</xdr:row>
      <xdr:rowOff>57150</xdr:rowOff>
    </xdr:to>
    <xdr:sp macro="" textlink="">
      <xdr:nvSpPr>
        <xdr:cNvPr id="63" name="Cuadro de texto 2"/>
        <xdr:cNvSpPr txBox="1"/>
      </xdr:nvSpPr>
      <xdr:spPr>
        <a:xfrm>
          <a:off x="2333625" y="41433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77</xdr:row>
      <xdr:rowOff>0</xdr:rowOff>
    </xdr:from>
    <xdr:to>
      <xdr:col>5</xdr:col>
      <xdr:colOff>19050</xdr:colOff>
      <xdr:row>78</xdr:row>
      <xdr:rowOff>57150</xdr:rowOff>
    </xdr:to>
    <xdr:sp macro="" textlink="">
      <xdr:nvSpPr>
        <xdr:cNvPr id="64" name="Cuadro de texto 2"/>
        <xdr:cNvSpPr txBox="1"/>
      </xdr:nvSpPr>
      <xdr:spPr>
        <a:xfrm>
          <a:off x="2333625" y="43434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77</xdr:row>
      <xdr:rowOff>0</xdr:rowOff>
    </xdr:from>
    <xdr:to>
      <xdr:col>5</xdr:col>
      <xdr:colOff>19050</xdr:colOff>
      <xdr:row>78</xdr:row>
      <xdr:rowOff>57150</xdr:rowOff>
    </xdr:to>
    <xdr:sp macro="" textlink="">
      <xdr:nvSpPr>
        <xdr:cNvPr id="65" name="Cuadro de texto 2"/>
        <xdr:cNvSpPr txBox="1"/>
      </xdr:nvSpPr>
      <xdr:spPr>
        <a:xfrm>
          <a:off x="2333625" y="43434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80</xdr:row>
      <xdr:rowOff>0</xdr:rowOff>
    </xdr:from>
    <xdr:to>
      <xdr:col>5</xdr:col>
      <xdr:colOff>19050</xdr:colOff>
      <xdr:row>81</xdr:row>
      <xdr:rowOff>57150</xdr:rowOff>
    </xdr:to>
    <xdr:sp macro="" textlink="">
      <xdr:nvSpPr>
        <xdr:cNvPr id="66" name="Cuadro de texto 2"/>
        <xdr:cNvSpPr txBox="1"/>
      </xdr:nvSpPr>
      <xdr:spPr>
        <a:xfrm>
          <a:off x="2333625" y="47434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80</xdr:row>
      <xdr:rowOff>0</xdr:rowOff>
    </xdr:from>
    <xdr:to>
      <xdr:col>5</xdr:col>
      <xdr:colOff>19050</xdr:colOff>
      <xdr:row>81</xdr:row>
      <xdr:rowOff>57150</xdr:rowOff>
    </xdr:to>
    <xdr:sp macro="" textlink="">
      <xdr:nvSpPr>
        <xdr:cNvPr id="67" name="Cuadro de texto 2"/>
        <xdr:cNvSpPr txBox="1"/>
      </xdr:nvSpPr>
      <xdr:spPr>
        <a:xfrm>
          <a:off x="2333625" y="47434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89</xdr:row>
      <xdr:rowOff>0</xdr:rowOff>
    </xdr:from>
    <xdr:to>
      <xdr:col>5</xdr:col>
      <xdr:colOff>19050</xdr:colOff>
      <xdr:row>90</xdr:row>
      <xdr:rowOff>57150</xdr:rowOff>
    </xdr:to>
    <xdr:sp macro="" textlink="">
      <xdr:nvSpPr>
        <xdr:cNvPr id="68" name="Cuadro de texto 2"/>
        <xdr:cNvSpPr txBox="1"/>
      </xdr:nvSpPr>
      <xdr:spPr>
        <a:xfrm>
          <a:off x="2333625" y="63436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89</xdr:row>
      <xdr:rowOff>0</xdr:rowOff>
    </xdr:from>
    <xdr:to>
      <xdr:col>5</xdr:col>
      <xdr:colOff>19050</xdr:colOff>
      <xdr:row>90</xdr:row>
      <xdr:rowOff>57150</xdr:rowOff>
    </xdr:to>
    <xdr:sp macro="" textlink="">
      <xdr:nvSpPr>
        <xdr:cNvPr id="69" name="Cuadro de texto 2"/>
        <xdr:cNvSpPr txBox="1"/>
      </xdr:nvSpPr>
      <xdr:spPr>
        <a:xfrm>
          <a:off x="2333625" y="63436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92</xdr:row>
      <xdr:rowOff>0</xdr:rowOff>
    </xdr:from>
    <xdr:to>
      <xdr:col>5</xdr:col>
      <xdr:colOff>19050</xdr:colOff>
      <xdr:row>93</xdr:row>
      <xdr:rowOff>57150</xdr:rowOff>
    </xdr:to>
    <xdr:sp macro="" textlink="">
      <xdr:nvSpPr>
        <xdr:cNvPr id="70" name="Cuadro de texto 2"/>
        <xdr:cNvSpPr txBox="1"/>
      </xdr:nvSpPr>
      <xdr:spPr>
        <a:xfrm>
          <a:off x="2333625" y="69437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92</xdr:row>
      <xdr:rowOff>0</xdr:rowOff>
    </xdr:from>
    <xdr:to>
      <xdr:col>5</xdr:col>
      <xdr:colOff>19050</xdr:colOff>
      <xdr:row>93</xdr:row>
      <xdr:rowOff>57150</xdr:rowOff>
    </xdr:to>
    <xdr:sp macro="" textlink="">
      <xdr:nvSpPr>
        <xdr:cNvPr id="71" name="Cuadro de texto 2"/>
        <xdr:cNvSpPr txBox="1"/>
      </xdr:nvSpPr>
      <xdr:spPr>
        <a:xfrm>
          <a:off x="2333625" y="694372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93</xdr:row>
      <xdr:rowOff>0</xdr:rowOff>
    </xdr:from>
    <xdr:to>
      <xdr:col>5</xdr:col>
      <xdr:colOff>19050</xdr:colOff>
      <xdr:row>94</xdr:row>
      <xdr:rowOff>57150</xdr:rowOff>
    </xdr:to>
    <xdr:sp macro="" textlink="">
      <xdr:nvSpPr>
        <xdr:cNvPr id="72" name="Cuadro de texto 2"/>
        <xdr:cNvSpPr txBox="1"/>
      </xdr:nvSpPr>
      <xdr:spPr>
        <a:xfrm>
          <a:off x="2333625" y="71437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93</xdr:row>
      <xdr:rowOff>0</xdr:rowOff>
    </xdr:from>
    <xdr:to>
      <xdr:col>5</xdr:col>
      <xdr:colOff>19050</xdr:colOff>
      <xdr:row>94</xdr:row>
      <xdr:rowOff>57150</xdr:rowOff>
    </xdr:to>
    <xdr:sp macro="" textlink="">
      <xdr:nvSpPr>
        <xdr:cNvPr id="73" name="Cuadro de texto 2"/>
        <xdr:cNvSpPr txBox="1"/>
      </xdr:nvSpPr>
      <xdr:spPr>
        <a:xfrm>
          <a:off x="2333625" y="71437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94</xdr:row>
      <xdr:rowOff>0</xdr:rowOff>
    </xdr:from>
    <xdr:to>
      <xdr:col>5</xdr:col>
      <xdr:colOff>19050</xdr:colOff>
      <xdr:row>95</xdr:row>
      <xdr:rowOff>0</xdr:rowOff>
    </xdr:to>
    <xdr:sp macro="" textlink="">
      <xdr:nvSpPr>
        <xdr:cNvPr id="74" name="Cuadro de texto 2"/>
        <xdr:cNvSpPr txBox="1"/>
      </xdr:nvSpPr>
      <xdr:spPr>
        <a:xfrm>
          <a:off x="2333625" y="734377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94</xdr:row>
      <xdr:rowOff>0</xdr:rowOff>
    </xdr:from>
    <xdr:to>
      <xdr:col>5</xdr:col>
      <xdr:colOff>19050</xdr:colOff>
      <xdr:row>95</xdr:row>
      <xdr:rowOff>0</xdr:rowOff>
    </xdr:to>
    <xdr:sp macro="" textlink="">
      <xdr:nvSpPr>
        <xdr:cNvPr id="75" name="Cuadro de texto 2"/>
        <xdr:cNvSpPr txBox="1"/>
      </xdr:nvSpPr>
      <xdr:spPr>
        <a:xfrm>
          <a:off x="2333625" y="734377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96</xdr:row>
      <xdr:rowOff>0</xdr:rowOff>
    </xdr:from>
    <xdr:to>
      <xdr:col>5</xdr:col>
      <xdr:colOff>19050</xdr:colOff>
      <xdr:row>97</xdr:row>
      <xdr:rowOff>57150</xdr:rowOff>
    </xdr:to>
    <xdr:sp macro="" textlink="">
      <xdr:nvSpPr>
        <xdr:cNvPr id="76" name="Cuadro de texto 2"/>
        <xdr:cNvSpPr txBox="1"/>
      </xdr:nvSpPr>
      <xdr:spPr>
        <a:xfrm>
          <a:off x="2333625" y="75438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96</xdr:row>
      <xdr:rowOff>0</xdr:rowOff>
    </xdr:from>
    <xdr:to>
      <xdr:col>5</xdr:col>
      <xdr:colOff>19050</xdr:colOff>
      <xdr:row>97</xdr:row>
      <xdr:rowOff>57150</xdr:rowOff>
    </xdr:to>
    <xdr:sp macro="" textlink="">
      <xdr:nvSpPr>
        <xdr:cNvPr id="77" name="Cuadro de texto 2"/>
        <xdr:cNvSpPr txBox="1"/>
      </xdr:nvSpPr>
      <xdr:spPr>
        <a:xfrm>
          <a:off x="2333625" y="75438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99</xdr:row>
      <xdr:rowOff>0</xdr:rowOff>
    </xdr:from>
    <xdr:to>
      <xdr:col>5</xdr:col>
      <xdr:colOff>19050</xdr:colOff>
      <xdr:row>100</xdr:row>
      <xdr:rowOff>57150</xdr:rowOff>
    </xdr:to>
    <xdr:sp macro="" textlink="">
      <xdr:nvSpPr>
        <xdr:cNvPr id="78" name="Cuadro de texto 2"/>
        <xdr:cNvSpPr txBox="1"/>
      </xdr:nvSpPr>
      <xdr:spPr>
        <a:xfrm>
          <a:off x="2333625" y="79438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99</xdr:row>
      <xdr:rowOff>0</xdr:rowOff>
    </xdr:from>
    <xdr:to>
      <xdr:col>5</xdr:col>
      <xdr:colOff>19050</xdr:colOff>
      <xdr:row>100</xdr:row>
      <xdr:rowOff>57150</xdr:rowOff>
    </xdr:to>
    <xdr:sp macro="" textlink="">
      <xdr:nvSpPr>
        <xdr:cNvPr id="79" name="Cuadro de texto 2"/>
        <xdr:cNvSpPr txBox="1"/>
      </xdr:nvSpPr>
      <xdr:spPr>
        <a:xfrm>
          <a:off x="2333625" y="794385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99</xdr:row>
      <xdr:rowOff>0</xdr:rowOff>
    </xdr:from>
    <xdr:to>
      <xdr:col>5</xdr:col>
      <xdr:colOff>19050</xdr:colOff>
      <xdr:row>102</xdr:row>
      <xdr:rowOff>57150</xdr:rowOff>
    </xdr:to>
    <xdr:sp macro="" textlink="">
      <xdr:nvSpPr>
        <xdr:cNvPr id="80" name="Cuadro de texto 2"/>
        <xdr:cNvSpPr txBox="1"/>
      </xdr:nvSpPr>
      <xdr:spPr>
        <a:xfrm>
          <a:off x="2333625" y="7943850"/>
          <a:ext cx="142875" cy="6572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90</xdr:row>
      <xdr:rowOff>0</xdr:rowOff>
    </xdr:from>
    <xdr:to>
      <xdr:col>5</xdr:col>
      <xdr:colOff>19050</xdr:colOff>
      <xdr:row>91</xdr:row>
      <xdr:rowOff>57150</xdr:rowOff>
    </xdr:to>
    <xdr:sp macro="" textlink="">
      <xdr:nvSpPr>
        <xdr:cNvPr id="81" name="Cuadro de texto 2"/>
        <xdr:cNvSpPr txBox="1"/>
      </xdr:nvSpPr>
      <xdr:spPr>
        <a:xfrm>
          <a:off x="2333625" y="65436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90</xdr:row>
      <xdr:rowOff>0</xdr:rowOff>
    </xdr:from>
    <xdr:to>
      <xdr:col>5</xdr:col>
      <xdr:colOff>19050</xdr:colOff>
      <xdr:row>91</xdr:row>
      <xdr:rowOff>57150</xdr:rowOff>
    </xdr:to>
    <xdr:sp macro="" textlink="">
      <xdr:nvSpPr>
        <xdr:cNvPr id="82" name="Cuadro de texto 2"/>
        <xdr:cNvSpPr txBox="1"/>
      </xdr:nvSpPr>
      <xdr:spPr>
        <a:xfrm>
          <a:off x="2333625" y="65436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91</xdr:row>
      <xdr:rowOff>0</xdr:rowOff>
    </xdr:from>
    <xdr:to>
      <xdr:col>5</xdr:col>
      <xdr:colOff>19050</xdr:colOff>
      <xdr:row>92</xdr:row>
      <xdr:rowOff>57150</xdr:rowOff>
    </xdr:to>
    <xdr:sp macro="" textlink="">
      <xdr:nvSpPr>
        <xdr:cNvPr id="83" name="Cuadro de texto 2"/>
        <xdr:cNvSpPr txBox="1"/>
      </xdr:nvSpPr>
      <xdr:spPr>
        <a:xfrm>
          <a:off x="2333625" y="67437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91</xdr:row>
      <xdr:rowOff>0</xdr:rowOff>
    </xdr:from>
    <xdr:to>
      <xdr:col>5</xdr:col>
      <xdr:colOff>19050</xdr:colOff>
      <xdr:row>92</xdr:row>
      <xdr:rowOff>57150</xdr:rowOff>
    </xdr:to>
    <xdr:sp macro="" textlink="">
      <xdr:nvSpPr>
        <xdr:cNvPr id="84" name="Cuadro de texto 2"/>
        <xdr:cNvSpPr txBox="1"/>
      </xdr:nvSpPr>
      <xdr:spPr>
        <a:xfrm>
          <a:off x="2333625" y="67437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91</xdr:row>
      <xdr:rowOff>0</xdr:rowOff>
    </xdr:from>
    <xdr:to>
      <xdr:col>5</xdr:col>
      <xdr:colOff>19050</xdr:colOff>
      <xdr:row>92</xdr:row>
      <xdr:rowOff>57150</xdr:rowOff>
    </xdr:to>
    <xdr:sp macro="" textlink="">
      <xdr:nvSpPr>
        <xdr:cNvPr id="85" name="Cuadro de texto 2"/>
        <xdr:cNvSpPr txBox="1"/>
      </xdr:nvSpPr>
      <xdr:spPr>
        <a:xfrm>
          <a:off x="2333625" y="67437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91</xdr:row>
      <xdr:rowOff>0</xdr:rowOff>
    </xdr:from>
    <xdr:to>
      <xdr:col>5</xdr:col>
      <xdr:colOff>19050</xdr:colOff>
      <xdr:row>92</xdr:row>
      <xdr:rowOff>57150</xdr:rowOff>
    </xdr:to>
    <xdr:sp macro="" textlink="">
      <xdr:nvSpPr>
        <xdr:cNvPr id="86" name="Cuadro de texto 2"/>
        <xdr:cNvSpPr txBox="1"/>
      </xdr:nvSpPr>
      <xdr:spPr>
        <a:xfrm>
          <a:off x="2333625" y="67437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94</xdr:row>
      <xdr:rowOff>0</xdr:rowOff>
    </xdr:from>
    <xdr:to>
      <xdr:col>5</xdr:col>
      <xdr:colOff>19050</xdr:colOff>
      <xdr:row>95</xdr:row>
      <xdr:rowOff>0</xdr:rowOff>
    </xdr:to>
    <xdr:sp macro="" textlink="">
      <xdr:nvSpPr>
        <xdr:cNvPr id="87" name="Cuadro de texto 2"/>
        <xdr:cNvSpPr txBox="1"/>
      </xdr:nvSpPr>
      <xdr:spPr>
        <a:xfrm>
          <a:off x="2333625" y="734377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94</xdr:row>
      <xdr:rowOff>0</xdr:rowOff>
    </xdr:from>
    <xdr:to>
      <xdr:col>5</xdr:col>
      <xdr:colOff>19050</xdr:colOff>
      <xdr:row>95</xdr:row>
      <xdr:rowOff>0</xdr:rowOff>
    </xdr:to>
    <xdr:sp macro="" textlink="">
      <xdr:nvSpPr>
        <xdr:cNvPr id="88" name="Cuadro de texto 2"/>
        <xdr:cNvSpPr txBox="1"/>
      </xdr:nvSpPr>
      <xdr:spPr>
        <a:xfrm>
          <a:off x="2333625" y="734377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96</xdr:row>
      <xdr:rowOff>0</xdr:rowOff>
    </xdr:from>
    <xdr:to>
      <xdr:col>5</xdr:col>
      <xdr:colOff>19050</xdr:colOff>
      <xdr:row>96</xdr:row>
      <xdr:rowOff>57150</xdr:rowOff>
    </xdr:to>
    <xdr:sp macro="" textlink="">
      <xdr:nvSpPr>
        <xdr:cNvPr id="89" name="Cuadro de texto 2"/>
        <xdr:cNvSpPr txBox="1"/>
      </xdr:nvSpPr>
      <xdr:spPr>
        <a:xfrm>
          <a:off x="2333625" y="7543800"/>
          <a:ext cx="142875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96</xdr:row>
      <xdr:rowOff>0</xdr:rowOff>
    </xdr:from>
    <xdr:to>
      <xdr:col>5</xdr:col>
      <xdr:colOff>19050</xdr:colOff>
      <xdr:row>96</xdr:row>
      <xdr:rowOff>57150</xdr:rowOff>
    </xdr:to>
    <xdr:sp macro="" textlink="">
      <xdr:nvSpPr>
        <xdr:cNvPr id="90" name="Cuadro de texto 2"/>
        <xdr:cNvSpPr txBox="1"/>
      </xdr:nvSpPr>
      <xdr:spPr>
        <a:xfrm>
          <a:off x="2333625" y="7543800"/>
          <a:ext cx="142875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96</xdr:row>
      <xdr:rowOff>0</xdr:rowOff>
    </xdr:from>
    <xdr:to>
      <xdr:col>5</xdr:col>
      <xdr:colOff>19050</xdr:colOff>
      <xdr:row>96</xdr:row>
      <xdr:rowOff>57150</xdr:rowOff>
    </xdr:to>
    <xdr:sp macro="" textlink="">
      <xdr:nvSpPr>
        <xdr:cNvPr id="91" name="Cuadro de texto 2"/>
        <xdr:cNvSpPr txBox="1"/>
      </xdr:nvSpPr>
      <xdr:spPr>
        <a:xfrm>
          <a:off x="2333625" y="7543800"/>
          <a:ext cx="142875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96</xdr:row>
      <xdr:rowOff>0</xdr:rowOff>
    </xdr:from>
    <xdr:to>
      <xdr:col>5</xdr:col>
      <xdr:colOff>19050</xdr:colOff>
      <xdr:row>96</xdr:row>
      <xdr:rowOff>57150</xdr:rowOff>
    </xdr:to>
    <xdr:sp macro="" textlink="">
      <xdr:nvSpPr>
        <xdr:cNvPr id="92" name="Cuadro de texto 2"/>
        <xdr:cNvSpPr txBox="1"/>
      </xdr:nvSpPr>
      <xdr:spPr>
        <a:xfrm>
          <a:off x="2333625" y="7543800"/>
          <a:ext cx="142875" cy="57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103</xdr:row>
      <xdr:rowOff>0</xdr:rowOff>
    </xdr:from>
    <xdr:to>
      <xdr:col>5</xdr:col>
      <xdr:colOff>19050</xdr:colOff>
      <xdr:row>104</xdr:row>
      <xdr:rowOff>0</xdr:rowOff>
    </xdr:to>
    <xdr:sp macro="" textlink="">
      <xdr:nvSpPr>
        <xdr:cNvPr id="93" name="Cuadro de texto 2"/>
        <xdr:cNvSpPr txBox="1"/>
      </xdr:nvSpPr>
      <xdr:spPr>
        <a:xfrm>
          <a:off x="2333625" y="8743950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103</xdr:row>
      <xdr:rowOff>0</xdr:rowOff>
    </xdr:from>
    <xdr:to>
      <xdr:col>5</xdr:col>
      <xdr:colOff>19050</xdr:colOff>
      <xdr:row>104</xdr:row>
      <xdr:rowOff>0</xdr:rowOff>
    </xdr:to>
    <xdr:sp macro="" textlink="">
      <xdr:nvSpPr>
        <xdr:cNvPr id="94" name="Cuadro de texto 2"/>
        <xdr:cNvSpPr txBox="1"/>
      </xdr:nvSpPr>
      <xdr:spPr>
        <a:xfrm>
          <a:off x="2333625" y="8743950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101</xdr:row>
      <xdr:rowOff>0</xdr:rowOff>
    </xdr:from>
    <xdr:to>
      <xdr:col>5</xdr:col>
      <xdr:colOff>19050</xdr:colOff>
      <xdr:row>104</xdr:row>
      <xdr:rowOff>0</xdr:rowOff>
    </xdr:to>
    <xdr:sp macro="" textlink="">
      <xdr:nvSpPr>
        <xdr:cNvPr id="95" name="Cuadro de texto 2"/>
        <xdr:cNvSpPr txBox="1"/>
      </xdr:nvSpPr>
      <xdr:spPr>
        <a:xfrm>
          <a:off x="2333625" y="8343900"/>
          <a:ext cx="142875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101</xdr:row>
      <xdr:rowOff>0</xdr:rowOff>
    </xdr:from>
    <xdr:to>
      <xdr:col>5</xdr:col>
      <xdr:colOff>19050</xdr:colOff>
      <xdr:row>104</xdr:row>
      <xdr:rowOff>0</xdr:rowOff>
    </xdr:to>
    <xdr:sp macro="" textlink="">
      <xdr:nvSpPr>
        <xdr:cNvPr id="96" name="Cuadro de texto 2"/>
        <xdr:cNvSpPr txBox="1"/>
      </xdr:nvSpPr>
      <xdr:spPr>
        <a:xfrm>
          <a:off x="2333625" y="8343900"/>
          <a:ext cx="142875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101</xdr:row>
      <xdr:rowOff>0</xdr:rowOff>
    </xdr:from>
    <xdr:to>
      <xdr:col>5</xdr:col>
      <xdr:colOff>19050</xdr:colOff>
      <xdr:row>104</xdr:row>
      <xdr:rowOff>0</xdr:rowOff>
    </xdr:to>
    <xdr:sp macro="" textlink="">
      <xdr:nvSpPr>
        <xdr:cNvPr id="97" name="Cuadro de texto 2"/>
        <xdr:cNvSpPr txBox="1"/>
      </xdr:nvSpPr>
      <xdr:spPr>
        <a:xfrm>
          <a:off x="2333625" y="8343900"/>
          <a:ext cx="142875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101</xdr:row>
      <xdr:rowOff>0</xdr:rowOff>
    </xdr:from>
    <xdr:to>
      <xdr:col>5</xdr:col>
      <xdr:colOff>19050</xdr:colOff>
      <xdr:row>104</xdr:row>
      <xdr:rowOff>0</xdr:rowOff>
    </xdr:to>
    <xdr:sp macro="" textlink="">
      <xdr:nvSpPr>
        <xdr:cNvPr id="98" name="Cuadro de texto 2"/>
        <xdr:cNvSpPr txBox="1"/>
      </xdr:nvSpPr>
      <xdr:spPr>
        <a:xfrm>
          <a:off x="2333625" y="8343900"/>
          <a:ext cx="142875" cy="600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100</xdr:row>
      <xdr:rowOff>0</xdr:rowOff>
    </xdr:from>
    <xdr:to>
      <xdr:col>5</xdr:col>
      <xdr:colOff>19050</xdr:colOff>
      <xdr:row>101</xdr:row>
      <xdr:rowOff>57150</xdr:rowOff>
    </xdr:to>
    <xdr:sp macro="" textlink="">
      <xdr:nvSpPr>
        <xdr:cNvPr id="99" name="Cuadro de texto 2"/>
        <xdr:cNvSpPr txBox="1"/>
      </xdr:nvSpPr>
      <xdr:spPr>
        <a:xfrm>
          <a:off x="2333625" y="81438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100</xdr:row>
      <xdr:rowOff>0</xdr:rowOff>
    </xdr:from>
    <xdr:to>
      <xdr:col>5</xdr:col>
      <xdr:colOff>19050</xdr:colOff>
      <xdr:row>101</xdr:row>
      <xdr:rowOff>57150</xdr:rowOff>
    </xdr:to>
    <xdr:sp macro="" textlink="">
      <xdr:nvSpPr>
        <xdr:cNvPr id="100" name="Cuadro de texto 2"/>
        <xdr:cNvSpPr txBox="1"/>
      </xdr:nvSpPr>
      <xdr:spPr>
        <a:xfrm>
          <a:off x="2333625" y="81438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101</xdr:row>
      <xdr:rowOff>0</xdr:rowOff>
    </xdr:from>
    <xdr:to>
      <xdr:col>5</xdr:col>
      <xdr:colOff>19050</xdr:colOff>
      <xdr:row>102</xdr:row>
      <xdr:rowOff>0</xdr:rowOff>
    </xdr:to>
    <xdr:sp macro="" textlink="">
      <xdr:nvSpPr>
        <xdr:cNvPr id="101" name="Cuadro de texto 2"/>
        <xdr:cNvSpPr txBox="1"/>
      </xdr:nvSpPr>
      <xdr:spPr>
        <a:xfrm>
          <a:off x="2333625" y="8343900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101</xdr:row>
      <xdr:rowOff>0</xdr:rowOff>
    </xdr:from>
    <xdr:to>
      <xdr:col>5</xdr:col>
      <xdr:colOff>19050</xdr:colOff>
      <xdr:row>102</xdr:row>
      <xdr:rowOff>0</xdr:rowOff>
    </xdr:to>
    <xdr:sp macro="" textlink="">
      <xdr:nvSpPr>
        <xdr:cNvPr id="102" name="Cuadro de texto 2"/>
        <xdr:cNvSpPr txBox="1"/>
      </xdr:nvSpPr>
      <xdr:spPr>
        <a:xfrm>
          <a:off x="2333625" y="8343900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101</xdr:row>
      <xdr:rowOff>0</xdr:rowOff>
    </xdr:from>
    <xdr:to>
      <xdr:col>5</xdr:col>
      <xdr:colOff>19050</xdr:colOff>
      <xdr:row>102</xdr:row>
      <xdr:rowOff>0</xdr:rowOff>
    </xdr:to>
    <xdr:sp macro="" textlink="">
      <xdr:nvSpPr>
        <xdr:cNvPr id="103" name="Cuadro de texto 2"/>
        <xdr:cNvSpPr txBox="1"/>
      </xdr:nvSpPr>
      <xdr:spPr>
        <a:xfrm>
          <a:off x="2333625" y="8343900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101</xdr:row>
      <xdr:rowOff>0</xdr:rowOff>
    </xdr:from>
    <xdr:to>
      <xdr:col>5</xdr:col>
      <xdr:colOff>19050</xdr:colOff>
      <xdr:row>102</xdr:row>
      <xdr:rowOff>0</xdr:rowOff>
    </xdr:to>
    <xdr:sp macro="" textlink="">
      <xdr:nvSpPr>
        <xdr:cNvPr id="104" name="Cuadro de texto 2"/>
        <xdr:cNvSpPr txBox="1"/>
      </xdr:nvSpPr>
      <xdr:spPr>
        <a:xfrm>
          <a:off x="2333625" y="8343900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103</xdr:row>
      <xdr:rowOff>0</xdr:rowOff>
    </xdr:from>
    <xdr:to>
      <xdr:col>5</xdr:col>
      <xdr:colOff>19050</xdr:colOff>
      <xdr:row>104</xdr:row>
      <xdr:rowOff>0</xdr:rowOff>
    </xdr:to>
    <xdr:sp macro="" textlink="">
      <xdr:nvSpPr>
        <xdr:cNvPr id="105" name="Cuadro de texto 2"/>
        <xdr:cNvSpPr txBox="1"/>
      </xdr:nvSpPr>
      <xdr:spPr>
        <a:xfrm>
          <a:off x="2333625" y="8743950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103</xdr:row>
      <xdr:rowOff>0</xdr:rowOff>
    </xdr:from>
    <xdr:to>
      <xdr:col>5</xdr:col>
      <xdr:colOff>19050</xdr:colOff>
      <xdr:row>104</xdr:row>
      <xdr:rowOff>0</xdr:rowOff>
    </xdr:to>
    <xdr:sp macro="" textlink="">
      <xdr:nvSpPr>
        <xdr:cNvPr id="106" name="Cuadro de texto 2"/>
        <xdr:cNvSpPr txBox="1"/>
      </xdr:nvSpPr>
      <xdr:spPr>
        <a:xfrm>
          <a:off x="2333625" y="8743950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78</xdr:row>
      <xdr:rowOff>0</xdr:rowOff>
    </xdr:from>
    <xdr:to>
      <xdr:col>5</xdr:col>
      <xdr:colOff>19050</xdr:colOff>
      <xdr:row>79</xdr:row>
      <xdr:rowOff>0</xdr:rowOff>
    </xdr:to>
    <xdr:sp macro="" textlink="">
      <xdr:nvSpPr>
        <xdr:cNvPr id="107" name="Cuadro de texto 2"/>
        <xdr:cNvSpPr txBox="1"/>
      </xdr:nvSpPr>
      <xdr:spPr>
        <a:xfrm>
          <a:off x="2333625" y="454342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78</xdr:row>
      <xdr:rowOff>0</xdr:rowOff>
    </xdr:from>
    <xdr:to>
      <xdr:col>5</xdr:col>
      <xdr:colOff>19050</xdr:colOff>
      <xdr:row>79</xdr:row>
      <xdr:rowOff>0</xdr:rowOff>
    </xdr:to>
    <xdr:sp macro="" textlink="">
      <xdr:nvSpPr>
        <xdr:cNvPr id="108" name="Cuadro de texto 2"/>
        <xdr:cNvSpPr txBox="1"/>
      </xdr:nvSpPr>
      <xdr:spPr>
        <a:xfrm>
          <a:off x="2333625" y="454342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78</xdr:row>
      <xdr:rowOff>0</xdr:rowOff>
    </xdr:from>
    <xdr:to>
      <xdr:col>5</xdr:col>
      <xdr:colOff>19050</xdr:colOff>
      <xdr:row>79</xdr:row>
      <xdr:rowOff>0</xdr:rowOff>
    </xdr:to>
    <xdr:sp macro="" textlink="">
      <xdr:nvSpPr>
        <xdr:cNvPr id="109" name="Cuadro de texto 2"/>
        <xdr:cNvSpPr txBox="1"/>
      </xdr:nvSpPr>
      <xdr:spPr>
        <a:xfrm>
          <a:off x="2333625" y="454342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78</xdr:row>
      <xdr:rowOff>0</xdr:rowOff>
    </xdr:from>
    <xdr:to>
      <xdr:col>5</xdr:col>
      <xdr:colOff>19050</xdr:colOff>
      <xdr:row>79</xdr:row>
      <xdr:rowOff>0</xdr:rowOff>
    </xdr:to>
    <xdr:sp macro="" textlink="">
      <xdr:nvSpPr>
        <xdr:cNvPr id="110" name="Cuadro de texto 2"/>
        <xdr:cNvSpPr txBox="1"/>
      </xdr:nvSpPr>
      <xdr:spPr>
        <a:xfrm>
          <a:off x="2333625" y="4543425"/>
          <a:ext cx="14287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103</xdr:row>
      <xdr:rowOff>0</xdr:rowOff>
    </xdr:from>
    <xdr:to>
      <xdr:col>5</xdr:col>
      <xdr:colOff>19050</xdr:colOff>
      <xdr:row>105</xdr:row>
      <xdr:rowOff>57150</xdr:rowOff>
    </xdr:to>
    <xdr:sp macro="" textlink="">
      <xdr:nvSpPr>
        <xdr:cNvPr id="111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103</xdr:row>
      <xdr:rowOff>0</xdr:rowOff>
    </xdr:from>
    <xdr:to>
      <xdr:col>5</xdr:col>
      <xdr:colOff>19050</xdr:colOff>
      <xdr:row>105</xdr:row>
      <xdr:rowOff>57150</xdr:rowOff>
    </xdr:to>
    <xdr:sp macro="" textlink="">
      <xdr:nvSpPr>
        <xdr:cNvPr id="112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105</xdr:row>
      <xdr:rowOff>0</xdr:rowOff>
    </xdr:from>
    <xdr:to>
      <xdr:col>5</xdr:col>
      <xdr:colOff>19050</xdr:colOff>
      <xdr:row>106</xdr:row>
      <xdr:rowOff>0</xdr:rowOff>
    </xdr:to>
    <xdr:sp macro="" textlink="">
      <xdr:nvSpPr>
        <xdr:cNvPr id="113" name="Cuadro de texto 2"/>
        <xdr:cNvSpPr txBox="1"/>
      </xdr:nvSpPr>
      <xdr:spPr>
        <a:xfrm>
          <a:off x="2333625" y="91440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105</xdr:row>
      <xdr:rowOff>0</xdr:rowOff>
    </xdr:from>
    <xdr:to>
      <xdr:col>5</xdr:col>
      <xdr:colOff>19050</xdr:colOff>
      <xdr:row>106</xdr:row>
      <xdr:rowOff>0</xdr:rowOff>
    </xdr:to>
    <xdr:sp macro="" textlink="">
      <xdr:nvSpPr>
        <xdr:cNvPr id="114" name="Cuadro de texto 2"/>
        <xdr:cNvSpPr txBox="1"/>
      </xdr:nvSpPr>
      <xdr:spPr>
        <a:xfrm>
          <a:off x="2333625" y="9144000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104</xdr:row>
      <xdr:rowOff>0</xdr:rowOff>
    </xdr:from>
    <xdr:to>
      <xdr:col>5</xdr:col>
      <xdr:colOff>19050</xdr:colOff>
      <xdr:row>105</xdr:row>
      <xdr:rowOff>57150</xdr:rowOff>
    </xdr:to>
    <xdr:sp macro="" textlink="">
      <xdr:nvSpPr>
        <xdr:cNvPr id="115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104</xdr:row>
      <xdr:rowOff>0</xdr:rowOff>
    </xdr:from>
    <xdr:to>
      <xdr:col>5</xdr:col>
      <xdr:colOff>19050</xdr:colOff>
      <xdr:row>105</xdr:row>
      <xdr:rowOff>57150</xdr:rowOff>
    </xdr:to>
    <xdr:sp macro="" textlink="">
      <xdr:nvSpPr>
        <xdr:cNvPr id="116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104</xdr:row>
      <xdr:rowOff>0</xdr:rowOff>
    </xdr:from>
    <xdr:to>
      <xdr:col>5</xdr:col>
      <xdr:colOff>19050</xdr:colOff>
      <xdr:row>105</xdr:row>
      <xdr:rowOff>57150</xdr:rowOff>
    </xdr:to>
    <xdr:sp macro="" textlink="">
      <xdr:nvSpPr>
        <xdr:cNvPr id="117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104</xdr:row>
      <xdr:rowOff>0</xdr:rowOff>
    </xdr:from>
    <xdr:to>
      <xdr:col>5</xdr:col>
      <xdr:colOff>19050</xdr:colOff>
      <xdr:row>105</xdr:row>
      <xdr:rowOff>57150</xdr:rowOff>
    </xdr:to>
    <xdr:sp macro="" textlink="">
      <xdr:nvSpPr>
        <xdr:cNvPr id="118" name="Cuadro de texto 2"/>
        <xdr:cNvSpPr txBox="1"/>
      </xdr:nvSpPr>
      <xdr:spPr>
        <a:xfrm>
          <a:off x="2333625" y="8943975"/>
          <a:ext cx="14287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103</xdr:row>
      <xdr:rowOff>0</xdr:rowOff>
    </xdr:from>
    <xdr:to>
      <xdr:col>5</xdr:col>
      <xdr:colOff>19050</xdr:colOff>
      <xdr:row>105</xdr:row>
      <xdr:rowOff>57150</xdr:rowOff>
    </xdr:to>
    <xdr:sp macro="" textlink="">
      <xdr:nvSpPr>
        <xdr:cNvPr id="119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103</xdr:row>
      <xdr:rowOff>0</xdr:rowOff>
    </xdr:from>
    <xdr:to>
      <xdr:col>5</xdr:col>
      <xdr:colOff>19050</xdr:colOff>
      <xdr:row>105</xdr:row>
      <xdr:rowOff>57150</xdr:rowOff>
    </xdr:to>
    <xdr:sp macro="" textlink="">
      <xdr:nvSpPr>
        <xdr:cNvPr id="120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103</xdr:row>
      <xdr:rowOff>0</xdr:rowOff>
    </xdr:from>
    <xdr:to>
      <xdr:col>5</xdr:col>
      <xdr:colOff>19050</xdr:colOff>
      <xdr:row>105</xdr:row>
      <xdr:rowOff>57150</xdr:rowOff>
    </xdr:to>
    <xdr:sp macro="" textlink="">
      <xdr:nvSpPr>
        <xdr:cNvPr id="121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103</xdr:row>
      <xdr:rowOff>0</xdr:rowOff>
    </xdr:from>
    <xdr:to>
      <xdr:col>5</xdr:col>
      <xdr:colOff>19050</xdr:colOff>
      <xdr:row>105</xdr:row>
      <xdr:rowOff>57150</xdr:rowOff>
    </xdr:to>
    <xdr:sp macro="" textlink="">
      <xdr:nvSpPr>
        <xdr:cNvPr id="122" name="Cuadro de texto 2"/>
        <xdr:cNvSpPr txBox="1"/>
      </xdr:nvSpPr>
      <xdr:spPr>
        <a:xfrm>
          <a:off x="2333625" y="8743950"/>
          <a:ext cx="14287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23" name="122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24" name="Text Box 8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25" name="Text Box 8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26" name="Text Box 9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27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28" name="Text Box 14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29" name="Text Box 14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30" name="Text Box 15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31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32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33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34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35" name="Text Box 17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36" name="Text Box 17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37" name="Text Box 18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38" name="Text Box 18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39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40" name="Text Box 8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41" name="Text Box 8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42" name="Text Box 9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43" name="Text Box 9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44" name="Text Box 9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45" name="Text Box 9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46" name="Text Box 9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47" name="Text Box 9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48" name="Text Box 8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49" name="Text Box 14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50" name="Text Box 15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51" name="Text Box 15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52" name="Text Box 17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53" name="Text Box 17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54" name="Text Box 17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60</xdr:row>
      <xdr:rowOff>0</xdr:rowOff>
    </xdr:from>
    <xdr:to>
      <xdr:col>2</xdr:col>
      <xdr:colOff>66675</xdr:colOff>
      <xdr:row>61</xdr:row>
      <xdr:rowOff>95250</xdr:rowOff>
    </xdr:to>
    <xdr:sp macro="" textlink="">
      <xdr:nvSpPr>
        <xdr:cNvPr id="155" name="Text Box 179"/>
        <xdr:cNvSpPr txBox="1">
          <a:spLocks noChangeArrowheads="1"/>
        </xdr:cNvSpPr>
      </xdr:nvSpPr>
      <xdr:spPr bwMode="auto">
        <a:xfrm>
          <a:off x="4838700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56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57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58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59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60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61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62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63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64" name="Text Box 23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65" name="Text Box 23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66" name="Text Box 23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67" name="Text Box 23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68" name="Text Box 23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69" name="Text Box 24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70" name="Text Box 24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71" name="Text Box 22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72" name="Text Box 22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73" name="Text Box 22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74" name="Text Box 23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75" name="Text Box 23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76" name="Text Box 23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77" name="Text Box 23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78" name="Text Box 23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79" name="Text Box 22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80" name="Text Box 22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81" name="Text Box 22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82" name="Text Box 23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83" name="Text Box 23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84" name="Text Box 23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85" name="Text Box 23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86" name="Text Box 23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87" name="Text Box 22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88" name="Text Box 22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89" name="Text Box 22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90" name="Text Box 23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91" name="Text Box 23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92" name="Text Box 23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93" name="Text Box 23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94" name="Text Box 23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95" name="Text Box 33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96" name="Text Box 33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97" name="Text Box 33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98" name="Text Box 33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199" name="Text Box 33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00" name="Text Box 33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01" name="Text Box 33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02" name="Text Box 34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03" name="Text Box 23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04" name="Text Box 23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05" name="Text Box 23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06" name="Text Box 23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07" name="Text Box 23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08" name="Text Box 24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09" name="Text Box 24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10" name="Text Box 24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11" name="Text Box 35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12" name="Text Box 35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13" name="Text Box 35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14" name="Text Box 36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15" name="Text Box 36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16" name="Text Box 36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17" name="Text Box 36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18" name="Text Box 36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19" name="Text Box 8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20" name="Text Box 14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21" name="Text Box 15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22" name="Text Box 15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23" name="Text Box 17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24" name="Text Box 17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25" name="Text Box 17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60</xdr:row>
      <xdr:rowOff>0</xdr:rowOff>
    </xdr:from>
    <xdr:to>
      <xdr:col>2</xdr:col>
      <xdr:colOff>66675</xdr:colOff>
      <xdr:row>61</xdr:row>
      <xdr:rowOff>95250</xdr:rowOff>
    </xdr:to>
    <xdr:sp macro="" textlink="">
      <xdr:nvSpPr>
        <xdr:cNvPr id="226" name="Text Box 179"/>
        <xdr:cNvSpPr txBox="1">
          <a:spLocks noChangeArrowheads="1"/>
        </xdr:cNvSpPr>
      </xdr:nvSpPr>
      <xdr:spPr bwMode="auto">
        <a:xfrm>
          <a:off x="4838700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27" name="Text Box 37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28" name="Text Box 37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29" name="Text Box 37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0" name="Text Box 37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1" name="Text Box 37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2" name="Text Box 37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3" name="Text Box 37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4" name="Text Box 38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5" name="Text Box 23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6" name="Text Box 23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7" name="Text Box 23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8" name="Text Box 23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39" name="Text Box 23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0" name="Text Box 24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1" name="Text Box 24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2" name="Text Box 24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3" name="Text Box 8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4" name="Text Box 14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5" name="Text Box 15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6" name="Text Box 15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7" name="Text Box 17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8" name="Text Box 17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49" name="Text Box 17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50" name="Text Box 17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51" name="Text Box 8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52" name="Text Box 14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53" name="Text Box 15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54" name="Text Box 15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55" name="Text Box 17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56" name="Text Box 17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57" name="Text Box 17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60</xdr:row>
      <xdr:rowOff>0</xdr:rowOff>
    </xdr:from>
    <xdr:to>
      <xdr:col>2</xdr:col>
      <xdr:colOff>66675</xdr:colOff>
      <xdr:row>61</xdr:row>
      <xdr:rowOff>95250</xdr:rowOff>
    </xdr:to>
    <xdr:sp macro="" textlink="">
      <xdr:nvSpPr>
        <xdr:cNvPr id="258" name="Text Box 179"/>
        <xdr:cNvSpPr txBox="1">
          <a:spLocks noChangeArrowheads="1"/>
        </xdr:cNvSpPr>
      </xdr:nvSpPr>
      <xdr:spPr bwMode="auto">
        <a:xfrm>
          <a:off x="4838700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59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60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61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62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63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64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65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66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67" name="Text Box 23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68" name="Text Box 23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69" name="Text Box 23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70" name="Text Box 23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71" name="Text Box 23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72" name="Text Box 24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73" name="Text Box 24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74" name="Text Box 24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75" name="Text Box 43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76" name="Text Box 43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77" name="Text Box 43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78" name="Text Box 44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79" name="Text Box 44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80" name="Text Box 44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81" name="Text Box 44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82" name="Text Box 44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83" name="Text Box 22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84" name="Text Box 22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85" name="Text Box 22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86" name="Text Box 23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87" name="Text Box 23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88" name="Text Box 23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89" name="Text Box 23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90" name="Text Box 23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91" name="Text Box 22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92" name="Text Box 22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93" name="Text Box 22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94" name="Text Box 23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95" name="Text Box 23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96" name="Text Box 23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97" name="Text Box 23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98" name="Text Box 23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299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00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01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02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03" name="Text Box 61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04" name="Text Box 61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05" name="Text Box 61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06" name="Text Box 61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07" name="Text Box 62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08" name="Text Box 62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09" name="Text Box 62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10" name="Text Box 62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11" name="Text Box 8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12" name="Text Box 14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13" name="Text Box 15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14" name="Text Box 15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15" name="Text Box 17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16" name="Text Box 17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17" name="Text Box 17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60</xdr:row>
      <xdr:rowOff>0</xdr:rowOff>
    </xdr:from>
    <xdr:to>
      <xdr:col>2</xdr:col>
      <xdr:colOff>66675</xdr:colOff>
      <xdr:row>61</xdr:row>
      <xdr:rowOff>95250</xdr:rowOff>
    </xdr:to>
    <xdr:sp macro="" textlink="">
      <xdr:nvSpPr>
        <xdr:cNvPr id="318" name="Text Box 179"/>
        <xdr:cNvSpPr txBox="1">
          <a:spLocks noChangeArrowheads="1"/>
        </xdr:cNvSpPr>
      </xdr:nvSpPr>
      <xdr:spPr bwMode="auto">
        <a:xfrm>
          <a:off x="4838700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19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20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21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22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23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24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25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26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27" name="Text Box 23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28" name="Text Box 23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29" name="Text Box 23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30" name="Text Box 23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31" name="Text Box 23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32" name="Text Box 24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33" name="Text Box 24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34" name="Text Box 22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35" name="Text Box 22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36" name="Text Box 22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37" name="Text Box 23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38" name="Text Box 23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39" name="Text Box 23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40" name="Text Box 23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41" name="Text Box 23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42" name="Text Box 22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43" name="Text Box 22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44" name="Text Box 22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45" name="Text Box 23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46" name="Text Box 23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47" name="Text Box 23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48" name="Text Box 23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49" name="Text Box 23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50" name="Text Box 22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51" name="Text Box 22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52" name="Text Box 22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53" name="Text Box 23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54" name="Text Box 23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55" name="Text Box 23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56" name="Text Box 23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57" name="Text Box 23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58" name="Text Box 67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59" name="Text Box 67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60" name="Text Box 67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61" name="Text Box 67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62" name="Text Box 67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63" name="Text Box 67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64" name="Text Box 67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65" name="Text Box 67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66" name="Text Box 23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67" name="Text Box 23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68" name="Text Box 23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69" name="Text Box 23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70" name="Text Box 23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71" name="Text Box 24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72" name="Text Box 24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73" name="Text Box 24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74" name="Text Box 68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75" name="Text Box 68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76" name="Text Box 68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77" name="Text Box 69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78" name="Text Box 69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79" name="Text Box 69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80" name="Text Box 69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81" name="Text Box 69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82" name="Text Box 8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83" name="Text Box 14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84" name="Text Box 15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85" name="Text Box 15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86" name="Text Box 17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87" name="Text Box 17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88" name="Text Box 17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60</xdr:row>
      <xdr:rowOff>0</xdr:rowOff>
    </xdr:from>
    <xdr:to>
      <xdr:col>2</xdr:col>
      <xdr:colOff>66675</xdr:colOff>
      <xdr:row>61</xdr:row>
      <xdr:rowOff>95250</xdr:rowOff>
    </xdr:to>
    <xdr:sp macro="" textlink="">
      <xdr:nvSpPr>
        <xdr:cNvPr id="389" name="Text Box 179"/>
        <xdr:cNvSpPr txBox="1">
          <a:spLocks noChangeArrowheads="1"/>
        </xdr:cNvSpPr>
      </xdr:nvSpPr>
      <xdr:spPr bwMode="auto">
        <a:xfrm>
          <a:off x="4838700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90" name="Text Box 70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91" name="Text Box 70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92" name="Text Box 70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93" name="Text Box 70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94" name="Text Box 70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95" name="Text Box 70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96" name="Text Box 70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97" name="Text Box 71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98" name="Text Box 23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399" name="Text Box 23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00" name="Text Box 23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01" name="Text Box 23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02" name="Text Box 23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03" name="Text Box 24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04" name="Text Box 24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05" name="Text Box 24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06" name="Text Box 8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07" name="Text Box 14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08" name="Text Box 15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09" name="Text Box 15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10" name="Text Box 17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11" name="Text Box 17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12" name="Text Box 17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13" name="Text Box 17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14" name="Text Box 8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15" name="Text Box 14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16" name="Text Box 15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17" name="Text Box 15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18" name="Text Box 17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19" name="Text Box 17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20" name="Text Box 17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 editAs="oneCell">
    <xdr:from>
      <xdr:col>2</xdr:col>
      <xdr:colOff>9525</xdr:colOff>
      <xdr:row>60</xdr:row>
      <xdr:rowOff>0</xdr:rowOff>
    </xdr:from>
    <xdr:to>
      <xdr:col>2</xdr:col>
      <xdr:colOff>66675</xdr:colOff>
      <xdr:row>61</xdr:row>
      <xdr:rowOff>95250</xdr:rowOff>
    </xdr:to>
    <xdr:sp macro="" textlink="">
      <xdr:nvSpPr>
        <xdr:cNvPr id="421" name="Text Box 179"/>
        <xdr:cNvSpPr txBox="1">
          <a:spLocks noChangeArrowheads="1"/>
        </xdr:cNvSpPr>
      </xdr:nvSpPr>
      <xdr:spPr bwMode="auto">
        <a:xfrm>
          <a:off x="4838700" y="1343025"/>
          <a:ext cx="5715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22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23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24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25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26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27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28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29" name="3 CuadroTexto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30" name="Text Box 23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31" name="Text Box 23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32" name="Text Box 23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33" name="Text Box 23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34" name="Text Box 23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35" name="Text Box 24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36" name="Text Box 24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37" name="Text Box 24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38" name="Text Box 75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39" name="Text Box 75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40" name="Text Box 75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41" name="Text Box 75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42" name="Text Box 755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43" name="Text Box 756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44" name="Text Box 75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45" name="Text Box 75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46" name="Text Box 227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47" name="Text Box 228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48" name="Text Box 229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49" name="Text Box 230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50" name="Text Box 231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51" name="Text Box 232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52" name="Text Box 233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oneCellAnchor>
    <xdr:from>
      <xdr:col>2</xdr:col>
      <xdr:colOff>0</xdr:colOff>
      <xdr:row>60</xdr:row>
      <xdr:rowOff>0</xdr:rowOff>
    </xdr:from>
    <xdr:ext cx="184731" cy="264560"/>
    <xdr:sp macro="" textlink="">
      <xdr:nvSpPr>
        <xdr:cNvPr id="453" name="Text Box 234"/>
        <xdr:cNvSpPr txBox="1"/>
      </xdr:nvSpPr>
      <xdr:spPr>
        <a:xfrm>
          <a:off x="4829175" y="1343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oneCellAnchor>
  <xdr:twoCellAnchor>
    <xdr:from>
      <xdr:col>4</xdr:col>
      <xdr:colOff>2105025</xdr:colOff>
      <xdr:row>78</xdr:row>
      <xdr:rowOff>0</xdr:rowOff>
    </xdr:from>
    <xdr:to>
      <xdr:col>5</xdr:col>
      <xdr:colOff>19050</xdr:colOff>
      <xdr:row>79</xdr:row>
      <xdr:rowOff>57150</xdr:rowOff>
    </xdr:to>
    <xdr:sp macro="" textlink="">
      <xdr:nvSpPr>
        <xdr:cNvPr id="454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78</xdr:row>
      <xdr:rowOff>0</xdr:rowOff>
    </xdr:from>
    <xdr:to>
      <xdr:col>5</xdr:col>
      <xdr:colOff>19050</xdr:colOff>
      <xdr:row>79</xdr:row>
      <xdr:rowOff>57150</xdr:rowOff>
    </xdr:to>
    <xdr:sp macro="" textlink="">
      <xdr:nvSpPr>
        <xdr:cNvPr id="455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79</xdr:row>
      <xdr:rowOff>0</xdr:rowOff>
    </xdr:from>
    <xdr:to>
      <xdr:col>5</xdr:col>
      <xdr:colOff>19050</xdr:colOff>
      <xdr:row>80</xdr:row>
      <xdr:rowOff>0</xdr:rowOff>
    </xdr:to>
    <xdr:sp macro="" textlink="">
      <xdr:nvSpPr>
        <xdr:cNvPr id="456" name="Cuadro de texto 2"/>
        <xdr:cNvSpPr txBox="1"/>
      </xdr:nvSpPr>
      <xdr:spPr>
        <a:xfrm>
          <a:off x="2333625" y="47434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79</xdr:row>
      <xdr:rowOff>0</xdr:rowOff>
    </xdr:from>
    <xdr:to>
      <xdr:col>5</xdr:col>
      <xdr:colOff>19050</xdr:colOff>
      <xdr:row>80</xdr:row>
      <xdr:rowOff>0</xdr:rowOff>
    </xdr:to>
    <xdr:sp macro="" textlink="">
      <xdr:nvSpPr>
        <xdr:cNvPr id="457" name="Cuadro de texto 2"/>
        <xdr:cNvSpPr txBox="1"/>
      </xdr:nvSpPr>
      <xdr:spPr>
        <a:xfrm>
          <a:off x="2333625" y="4743450"/>
          <a:ext cx="95250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78</xdr:row>
      <xdr:rowOff>0</xdr:rowOff>
    </xdr:from>
    <xdr:to>
      <xdr:col>5</xdr:col>
      <xdr:colOff>19050</xdr:colOff>
      <xdr:row>79</xdr:row>
      <xdr:rowOff>57150</xdr:rowOff>
    </xdr:to>
    <xdr:sp macro="" textlink="">
      <xdr:nvSpPr>
        <xdr:cNvPr id="458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78</xdr:row>
      <xdr:rowOff>0</xdr:rowOff>
    </xdr:from>
    <xdr:to>
      <xdr:col>5</xdr:col>
      <xdr:colOff>19050</xdr:colOff>
      <xdr:row>79</xdr:row>
      <xdr:rowOff>57150</xdr:rowOff>
    </xdr:to>
    <xdr:sp macro="" textlink="">
      <xdr:nvSpPr>
        <xdr:cNvPr id="459" name="Cuadro de texto 2"/>
        <xdr:cNvSpPr txBox="1"/>
      </xdr:nvSpPr>
      <xdr:spPr>
        <a:xfrm>
          <a:off x="2333625" y="45434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81</xdr:row>
      <xdr:rowOff>0</xdr:rowOff>
    </xdr:from>
    <xdr:to>
      <xdr:col>5</xdr:col>
      <xdr:colOff>19050</xdr:colOff>
      <xdr:row>82</xdr:row>
      <xdr:rowOff>57150</xdr:rowOff>
    </xdr:to>
    <xdr:sp macro="" textlink="">
      <xdr:nvSpPr>
        <xdr:cNvPr id="460" name="Cuadro de texto 2"/>
        <xdr:cNvSpPr txBox="1"/>
      </xdr:nvSpPr>
      <xdr:spPr>
        <a:xfrm>
          <a:off x="2333625" y="51435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81</xdr:row>
      <xdr:rowOff>0</xdr:rowOff>
    </xdr:from>
    <xdr:to>
      <xdr:col>5</xdr:col>
      <xdr:colOff>19050</xdr:colOff>
      <xdr:row>82</xdr:row>
      <xdr:rowOff>57150</xdr:rowOff>
    </xdr:to>
    <xdr:sp macro="" textlink="">
      <xdr:nvSpPr>
        <xdr:cNvPr id="461" name="Cuadro de texto 2"/>
        <xdr:cNvSpPr txBox="1"/>
      </xdr:nvSpPr>
      <xdr:spPr>
        <a:xfrm>
          <a:off x="2333625" y="5143500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82</xdr:row>
      <xdr:rowOff>0</xdr:rowOff>
    </xdr:from>
    <xdr:to>
      <xdr:col>5</xdr:col>
      <xdr:colOff>19050</xdr:colOff>
      <xdr:row>83</xdr:row>
      <xdr:rowOff>57150</xdr:rowOff>
    </xdr:to>
    <xdr:sp macro="" textlink="">
      <xdr:nvSpPr>
        <xdr:cNvPr id="462" name="Cuadro de texto 2"/>
        <xdr:cNvSpPr txBox="1"/>
      </xdr:nvSpPr>
      <xdr:spPr>
        <a:xfrm>
          <a:off x="2333625" y="53435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82</xdr:row>
      <xdr:rowOff>0</xdr:rowOff>
    </xdr:from>
    <xdr:to>
      <xdr:col>5</xdr:col>
      <xdr:colOff>19050</xdr:colOff>
      <xdr:row>83</xdr:row>
      <xdr:rowOff>57150</xdr:rowOff>
    </xdr:to>
    <xdr:sp macro="" textlink="">
      <xdr:nvSpPr>
        <xdr:cNvPr id="463" name="Cuadro de texto 2"/>
        <xdr:cNvSpPr txBox="1"/>
      </xdr:nvSpPr>
      <xdr:spPr>
        <a:xfrm>
          <a:off x="2333625" y="5343525"/>
          <a:ext cx="95250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84</xdr:row>
      <xdr:rowOff>0</xdr:rowOff>
    </xdr:from>
    <xdr:to>
      <xdr:col>5</xdr:col>
      <xdr:colOff>19050</xdr:colOff>
      <xdr:row>85</xdr:row>
      <xdr:rowOff>57150</xdr:rowOff>
    </xdr:to>
    <xdr:sp macro="" textlink="">
      <xdr:nvSpPr>
        <xdr:cNvPr id="464" name="Cuadro de texto 2"/>
        <xdr:cNvSpPr txBox="1"/>
      </xdr:nvSpPr>
      <xdr:spPr>
        <a:xfrm>
          <a:off x="4572000" y="17621250"/>
          <a:ext cx="35242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84</xdr:row>
      <xdr:rowOff>0</xdr:rowOff>
    </xdr:from>
    <xdr:to>
      <xdr:col>5</xdr:col>
      <xdr:colOff>19050</xdr:colOff>
      <xdr:row>85</xdr:row>
      <xdr:rowOff>57150</xdr:rowOff>
    </xdr:to>
    <xdr:sp macro="" textlink="">
      <xdr:nvSpPr>
        <xdr:cNvPr id="465" name="Cuadro de texto 2"/>
        <xdr:cNvSpPr txBox="1"/>
      </xdr:nvSpPr>
      <xdr:spPr>
        <a:xfrm>
          <a:off x="4572000" y="17621250"/>
          <a:ext cx="35242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85</xdr:row>
      <xdr:rowOff>0</xdr:rowOff>
    </xdr:from>
    <xdr:to>
      <xdr:col>5</xdr:col>
      <xdr:colOff>19050</xdr:colOff>
      <xdr:row>86</xdr:row>
      <xdr:rowOff>57150</xdr:rowOff>
    </xdr:to>
    <xdr:sp macro="" textlink="">
      <xdr:nvSpPr>
        <xdr:cNvPr id="466" name="Cuadro de texto 2"/>
        <xdr:cNvSpPr txBox="1"/>
      </xdr:nvSpPr>
      <xdr:spPr>
        <a:xfrm>
          <a:off x="4572000" y="17821275"/>
          <a:ext cx="35242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85</xdr:row>
      <xdr:rowOff>0</xdr:rowOff>
    </xdr:from>
    <xdr:to>
      <xdr:col>5</xdr:col>
      <xdr:colOff>19050</xdr:colOff>
      <xdr:row>86</xdr:row>
      <xdr:rowOff>57150</xdr:rowOff>
    </xdr:to>
    <xdr:sp macro="" textlink="">
      <xdr:nvSpPr>
        <xdr:cNvPr id="467" name="Cuadro de texto 2"/>
        <xdr:cNvSpPr txBox="1"/>
      </xdr:nvSpPr>
      <xdr:spPr>
        <a:xfrm>
          <a:off x="4572000" y="17821275"/>
          <a:ext cx="35242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94</xdr:row>
      <xdr:rowOff>0</xdr:rowOff>
    </xdr:from>
    <xdr:to>
      <xdr:col>5</xdr:col>
      <xdr:colOff>19050</xdr:colOff>
      <xdr:row>95</xdr:row>
      <xdr:rowOff>57150</xdr:rowOff>
    </xdr:to>
    <xdr:sp macro="" textlink="">
      <xdr:nvSpPr>
        <xdr:cNvPr id="468" name="Cuadro de texto 2"/>
        <xdr:cNvSpPr txBox="1"/>
      </xdr:nvSpPr>
      <xdr:spPr>
        <a:xfrm>
          <a:off x="4572000" y="19621500"/>
          <a:ext cx="35242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94</xdr:row>
      <xdr:rowOff>0</xdr:rowOff>
    </xdr:from>
    <xdr:to>
      <xdr:col>5</xdr:col>
      <xdr:colOff>19050</xdr:colOff>
      <xdr:row>95</xdr:row>
      <xdr:rowOff>57150</xdr:rowOff>
    </xdr:to>
    <xdr:sp macro="" textlink="">
      <xdr:nvSpPr>
        <xdr:cNvPr id="469" name="Cuadro de texto 2"/>
        <xdr:cNvSpPr txBox="1"/>
      </xdr:nvSpPr>
      <xdr:spPr>
        <a:xfrm>
          <a:off x="4572000" y="19621500"/>
          <a:ext cx="352425" cy="2571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95</xdr:row>
      <xdr:rowOff>0</xdr:rowOff>
    </xdr:from>
    <xdr:to>
      <xdr:col>5</xdr:col>
      <xdr:colOff>19050</xdr:colOff>
      <xdr:row>96</xdr:row>
      <xdr:rowOff>0</xdr:rowOff>
    </xdr:to>
    <xdr:sp macro="" textlink="">
      <xdr:nvSpPr>
        <xdr:cNvPr id="470" name="Cuadro de texto 2"/>
        <xdr:cNvSpPr txBox="1"/>
      </xdr:nvSpPr>
      <xdr:spPr>
        <a:xfrm>
          <a:off x="4572000" y="19821525"/>
          <a:ext cx="35242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95</xdr:row>
      <xdr:rowOff>0</xdr:rowOff>
    </xdr:from>
    <xdr:to>
      <xdr:col>5</xdr:col>
      <xdr:colOff>19050</xdr:colOff>
      <xdr:row>96</xdr:row>
      <xdr:rowOff>0</xdr:rowOff>
    </xdr:to>
    <xdr:sp macro="" textlink="">
      <xdr:nvSpPr>
        <xdr:cNvPr id="471" name="Cuadro de texto 2"/>
        <xdr:cNvSpPr txBox="1"/>
      </xdr:nvSpPr>
      <xdr:spPr>
        <a:xfrm>
          <a:off x="4572000" y="19821525"/>
          <a:ext cx="35242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95</xdr:row>
      <xdr:rowOff>0</xdr:rowOff>
    </xdr:from>
    <xdr:to>
      <xdr:col>5</xdr:col>
      <xdr:colOff>19050</xdr:colOff>
      <xdr:row>96</xdr:row>
      <xdr:rowOff>0</xdr:rowOff>
    </xdr:to>
    <xdr:sp macro="" textlink="">
      <xdr:nvSpPr>
        <xdr:cNvPr id="472" name="Cuadro de texto 2"/>
        <xdr:cNvSpPr txBox="1"/>
      </xdr:nvSpPr>
      <xdr:spPr>
        <a:xfrm>
          <a:off x="4572000" y="19821525"/>
          <a:ext cx="35242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  <xdr:twoCellAnchor>
    <xdr:from>
      <xdr:col>4</xdr:col>
      <xdr:colOff>2105025</xdr:colOff>
      <xdr:row>95</xdr:row>
      <xdr:rowOff>0</xdr:rowOff>
    </xdr:from>
    <xdr:to>
      <xdr:col>5</xdr:col>
      <xdr:colOff>19050</xdr:colOff>
      <xdr:row>96</xdr:row>
      <xdr:rowOff>0</xdr:rowOff>
    </xdr:to>
    <xdr:sp macro="" textlink="">
      <xdr:nvSpPr>
        <xdr:cNvPr id="473" name="Cuadro de texto 2"/>
        <xdr:cNvSpPr txBox="1"/>
      </xdr:nvSpPr>
      <xdr:spPr>
        <a:xfrm>
          <a:off x="4572000" y="19821525"/>
          <a:ext cx="352425" cy="2000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s-GT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workbookViewId="0">
      <pane ySplit="5" topLeftCell="A6" activePane="bottomLeft" state="frozen"/>
      <selection pane="bottomLeft" activeCell="L20" sqref="L20"/>
    </sheetView>
  </sheetViews>
  <sheetFormatPr baseColWidth="10" defaultRowHeight="15" x14ac:dyDescent="0.25"/>
  <cols>
    <col min="1" max="1" width="3.42578125" customWidth="1"/>
    <col min="2" max="2" width="36.85546875" customWidth="1"/>
    <col min="3" max="3" width="22.5703125" customWidth="1"/>
    <col min="4" max="4" width="13" customWidth="1"/>
    <col min="5" max="5" width="11.85546875" customWidth="1"/>
    <col min="6" max="6" width="12.5703125" customWidth="1"/>
    <col min="7" max="7" width="10.5703125" customWidth="1"/>
    <col min="8" max="8" width="15.140625" customWidth="1"/>
    <col min="9" max="9" width="12" hidden="1" customWidth="1"/>
    <col min="10" max="10" width="13.7109375" hidden="1" customWidth="1"/>
    <col min="11" max="11" width="12" bestFit="1" customWidth="1"/>
  </cols>
  <sheetData>
    <row r="1" spans="1:10" x14ac:dyDescent="0.25">
      <c r="A1" s="105" t="s">
        <v>140</v>
      </c>
      <c r="B1" s="105"/>
      <c r="C1" s="105"/>
      <c r="D1" s="105"/>
      <c r="E1" s="105"/>
      <c r="F1" s="105"/>
      <c r="G1" s="105"/>
      <c r="H1" s="105"/>
    </row>
    <row r="2" spans="1:10" x14ac:dyDescent="0.25">
      <c r="A2" s="105" t="s">
        <v>141</v>
      </c>
      <c r="B2" s="105"/>
      <c r="C2" s="105"/>
      <c r="D2" s="105"/>
      <c r="E2" s="105"/>
      <c r="F2" s="105"/>
      <c r="G2" s="105"/>
      <c r="H2" s="105"/>
    </row>
    <row r="3" spans="1:10" x14ac:dyDescent="0.25">
      <c r="A3" s="105" t="s">
        <v>472</v>
      </c>
      <c r="B3" s="105"/>
      <c r="C3" s="105"/>
      <c r="D3" s="105"/>
      <c r="E3" s="105"/>
      <c r="F3" s="105"/>
      <c r="G3" s="105"/>
      <c r="H3" s="105"/>
    </row>
    <row r="4" spans="1:10" x14ac:dyDescent="0.25">
      <c r="A4" s="45"/>
      <c r="B4" s="45"/>
      <c r="C4" s="45"/>
      <c r="D4" s="45"/>
      <c r="E4" s="45"/>
      <c r="F4" s="45"/>
      <c r="G4" s="45"/>
      <c r="H4" s="45"/>
    </row>
    <row r="5" spans="1:10" ht="30" x14ac:dyDescent="0.25">
      <c r="A5" s="63" t="s">
        <v>1</v>
      </c>
      <c r="B5" s="63" t="s">
        <v>142</v>
      </c>
      <c r="C5" s="63" t="s">
        <v>143</v>
      </c>
      <c r="D5" s="63" t="s">
        <v>144</v>
      </c>
      <c r="E5" s="64" t="s">
        <v>145</v>
      </c>
      <c r="F5" s="64" t="s">
        <v>146</v>
      </c>
      <c r="G5" s="63" t="s">
        <v>461</v>
      </c>
      <c r="H5" s="63" t="s">
        <v>148</v>
      </c>
    </row>
    <row r="6" spans="1:10" ht="15.75" x14ac:dyDescent="0.25">
      <c r="A6" s="61">
        <v>1</v>
      </c>
      <c r="B6" s="60" t="s">
        <v>136</v>
      </c>
      <c r="C6" s="46" t="s">
        <v>187</v>
      </c>
      <c r="D6" s="46" t="s">
        <v>189</v>
      </c>
      <c r="E6" s="62" t="s">
        <v>137</v>
      </c>
      <c r="F6" s="46" t="s">
        <v>190</v>
      </c>
      <c r="G6" s="46" t="s">
        <v>251</v>
      </c>
      <c r="H6" s="48">
        <f>(30000*11)+9677.42</f>
        <v>339677.42</v>
      </c>
      <c r="I6" s="50">
        <f t="shared" ref="I6:I39" si="0">J6/12</f>
        <v>30000</v>
      </c>
      <c r="J6" s="48">
        <f>30000*12</f>
        <v>360000</v>
      </c>
    </row>
    <row r="7" spans="1:10" ht="15.75" x14ac:dyDescent="0.25">
      <c r="A7" s="61">
        <v>2</v>
      </c>
      <c r="B7" s="60" t="s">
        <v>150</v>
      </c>
      <c r="C7" s="46" t="s">
        <v>187</v>
      </c>
      <c r="D7" s="46" t="s">
        <v>189</v>
      </c>
      <c r="E7" s="47" t="s">
        <v>14</v>
      </c>
      <c r="F7" s="46" t="s">
        <v>191</v>
      </c>
      <c r="G7" s="46" t="s">
        <v>196</v>
      </c>
      <c r="H7" s="48">
        <v>192000</v>
      </c>
      <c r="I7" s="50">
        <f t="shared" si="0"/>
        <v>16000</v>
      </c>
      <c r="J7" s="48">
        <f>192000</f>
        <v>192000</v>
      </c>
    </row>
    <row r="8" spans="1:10" ht="15.75" x14ac:dyDescent="0.25">
      <c r="A8" s="61">
        <v>3</v>
      </c>
      <c r="B8" s="60" t="s">
        <v>151</v>
      </c>
      <c r="C8" s="46" t="s">
        <v>187</v>
      </c>
      <c r="D8" s="46" t="s">
        <v>189</v>
      </c>
      <c r="E8" s="47" t="s">
        <v>18</v>
      </c>
      <c r="F8" s="46" t="s">
        <v>191</v>
      </c>
      <c r="G8" s="46" t="s">
        <v>197</v>
      </c>
      <c r="H8" s="48">
        <v>156000</v>
      </c>
      <c r="I8" s="50">
        <f t="shared" si="0"/>
        <v>13000</v>
      </c>
      <c r="J8" s="48">
        <f>156000</f>
        <v>156000</v>
      </c>
    </row>
    <row r="9" spans="1:10" ht="15.75" x14ac:dyDescent="0.25">
      <c r="A9" s="61">
        <v>4</v>
      </c>
      <c r="B9" s="60" t="s">
        <v>152</v>
      </c>
      <c r="C9" s="46" t="s">
        <v>188</v>
      </c>
      <c r="D9" s="46" t="s">
        <v>189</v>
      </c>
      <c r="E9" s="47" t="s">
        <v>22</v>
      </c>
      <c r="F9" s="46" t="s">
        <v>191</v>
      </c>
      <c r="G9" s="46" t="s">
        <v>198</v>
      </c>
      <c r="H9" s="48">
        <v>114000</v>
      </c>
      <c r="I9" s="50">
        <f t="shared" si="0"/>
        <v>9500</v>
      </c>
      <c r="J9" s="48">
        <f>114000</f>
        <v>114000</v>
      </c>
    </row>
    <row r="10" spans="1:10" ht="15.75" x14ac:dyDescent="0.25">
      <c r="A10" s="61">
        <v>5</v>
      </c>
      <c r="B10" s="60" t="s">
        <v>153</v>
      </c>
      <c r="C10" s="46" t="s">
        <v>188</v>
      </c>
      <c r="D10" s="46" t="s">
        <v>189</v>
      </c>
      <c r="E10" s="47" t="s">
        <v>34</v>
      </c>
      <c r="F10" s="46" t="s">
        <v>191</v>
      </c>
      <c r="G10" s="46" t="s">
        <v>199</v>
      </c>
      <c r="H10" s="48">
        <v>114000</v>
      </c>
      <c r="I10" s="50">
        <f t="shared" si="0"/>
        <v>9500</v>
      </c>
      <c r="J10" s="48">
        <f>114000</f>
        <v>114000</v>
      </c>
    </row>
    <row r="11" spans="1:10" ht="15.75" x14ac:dyDescent="0.25">
      <c r="A11" s="61">
        <v>6</v>
      </c>
      <c r="B11" s="60" t="s">
        <v>154</v>
      </c>
      <c r="C11" s="46" t="s">
        <v>187</v>
      </c>
      <c r="D11" s="46" t="s">
        <v>189</v>
      </c>
      <c r="E11" s="47" t="s">
        <v>37</v>
      </c>
      <c r="F11" s="46" t="s">
        <v>191</v>
      </c>
      <c r="G11" s="46" t="s">
        <v>200</v>
      </c>
      <c r="H11" s="48">
        <v>228000</v>
      </c>
      <c r="I11" s="50">
        <f t="shared" si="0"/>
        <v>19000</v>
      </c>
      <c r="J11" s="48">
        <f>228000</f>
        <v>228000</v>
      </c>
    </row>
    <row r="12" spans="1:10" ht="15.75" x14ac:dyDescent="0.25">
      <c r="A12" s="61">
        <v>7</v>
      </c>
      <c r="B12" s="60" t="s">
        <v>155</v>
      </c>
      <c r="C12" s="46" t="s">
        <v>188</v>
      </c>
      <c r="D12" s="46" t="s">
        <v>189</v>
      </c>
      <c r="E12" s="47" t="s">
        <v>41</v>
      </c>
      <c r="F12" s="46" t="s">
        <v>191</v>
      </c>
      <c r="G12" s="46" t="s">
        <v>201</v>
      </c>
      <c r="H12" s="48">
        <v>132000</v>
      </c>
      <c r="I12" s="50">
        <f t="shared" si="0"/>
        <v>11000</v>
      </c>
      <c r="J12" s="48">
        <f>132000</f>
        <v>132000</v>
      </c>
    </row>
    <row r="13" spans="1:10" ht="15.75" x14ac:dyDescent="0.25">
      <c r="A13" s="61">
        <v>8</v>
      </c>
      <c r="B13" s="60" t="s">
        <v>156</v>
      </c>
      <c r="C13" s="46" t="s">
        <v>188</v>
      </c>
      <c r="D13" s="46" t="s">
        <v>189</v>
      </c>
      <c r="E13" s="47" t="s">
        <v>45</v>
      </c>
      <c r="F13" s="46" t="s">
        <v>191</v>
      </c>
      <c r="G13" s="46" t="s">
        <v>202</v>
      </c>
      <c r="H13" s="48">
        <v>78000</v>
      </c>
      <c r="I13" s="50">
        <f t="shared" si="0"/>
        <v>6500</v>
      </c>
      <c r="J13" s="48">
        <f>78000</f>
        <v>78000</v>
      </c>
    </row>
    <row r="14" spans="1:10" ht="15.75" x14ac:dyDescent="0.25">
      <c r="A14" s="61">
        <v>9</v>
      </c>
      <c r="B14" s="60" t="s">
        <v>157</v>
      </c>
      <c r="C14" s="46" t="s">
        <v>188</v>
      </c>
      <c r="D14" s="46" t="s">
        <v>189</v>
      </c>
      <c r="E14" s="47" t="s">
        <v>48</v>
      </c>
      <c r="F14" s="46" t="s">
        <v>191</v>
      </c>
      <c r="G14" s="46" t="s">
        <v>203</v>
      </c>
      <c r="H14" s="48">
        <v>66000</v>
      </c>
      <c r="I14" s="50">
        <f t="shared" si="0"/>
        <v>5500</v>
      </c>
      <c r="J14" s="48">
        <f>66000</f>
        <v>66000</v>
      </c>
    </row>
    <row r="15" spans="1:10" ht="15.75" x14ac:dyDescent="0.25">
      <c r="A15" s="61">
        <v>10</v>
      </c>
      <c r="B15" s="60" t="s">
        <v>158</v>
      </c>
      <c r="C15" s="46" t="s">
        <v>188</v>
      </c>
      <c r="D15" s="46" t="s">
        <v>189</v>
      </c>
      <c r="E15" s="47" t="s">
        <v>52</v>
      </c>
      <c r="F15" s="46" t="s">
        <v>191</v>
      </c>
      <c r="G15" s="46" t="s">
        <v>204</v>
      </c>
      <c r="H15" s="48">
        <v>66000</v>
      </c>
      <c r="I15" s="50">
        <f t="shared" si="0"/>
        <v>5500</v>
      </c>
      <c r="J15" s="48">
        <f>66000</f>
        <v>66000</v>
      </c>
    </row>
    <row r="16" spans="1:10" ht="15.75" x14ac:dyDescent="0.25">
      <c r="A16" s="61">
        <v>11</v>
      </c>
      <c r="B16" s="60" t="s">
        <v>159</v>
      </c>
      <c r="C16" s="46" t="s">
        <v>188</v>
      </c>
      <c r="D16" s="46" t="s">
        <v>189</v>
      </c>
      <c r="E16" s="47" t="s">
        <v>55</v>
      </c>
      <c r="F16" s="46" t="s">
        <v>191</v>
      </c>
      <c r="G16" s="46" t="s">
        <v>205</v>
      </c>
      <c r="H16" s="48">
        <v>102000</v>
      </c>
      <c r="I16" s="50">
        <f t="shared" si="0"/>
        <v>8500</v>
      </c>
      <c r="J16" s="48">
        <f>102000</f>
        <v>102000</v>
      </c>
    </row>
    <row r="17" spans="1:10" ht="15.75" x14ac:dyDescent="0.25">
      <c r="A17" s="61">
        <v>12</v>
      </c>
      <c r="B17" s="60" t="s">
        <v>160</v>
      </c>
      <c r="C17" s="46" t="s">
        <v>187</v>
      </c>
      <c r="D17" s="46" t="s">
        <v>189</v>
      </c>
      <c r="E17" s="47" t="s">
        <v>59</v>
      </c>
      <c r="F17" s="46" t="s">
        <v>191</v>
      </c>
      <c r="G17" s="46" t="s">
        <v>206</v>
      </c>
      <c r="H17" s="48">
        <f>18000*12</f>
        <v>216000</v>
      </c>
      <c r="I17" s="50">
        <f t="shared" si="0"/>
        <v>18000</v>
      </c>
      <c r="J17" s="49">
        <f>18000*12</f>
        <v>216000</v>
      </c>
    </row>
    <row r="18" spans="1:10" ht="15.75" x14ac:dyDescent="0.25">
      <c r="A18" s="61">
        <v>13</v>
      </c>
      <c r="B18" s="60" t="s">
        <v>161</v>
      </c>
      <c r="C18" s="46" t="s">
        <v>187</v>
      </c>
      <c r="D18" s="46" t="s">
        <v>189</v>
      </c>
      <c r="E18" s="47" t="s">
        <v>63</v>
      </c>
      <c r="F18" s="46" t="s">
        <v>191</v>
      </c>
      <c r="G18" s="46" t="s">
        <v>207</v>
      </c>
      <c r="H18" s="48">
        <v>180000</v>
      </c>
      <c r="I18" s="51">
        <f t="shared" si="0"/>
        <v>15000</v>
      </c>
      <c r="J18" s="49">
        <f>15000*12</f>
        <v>180000</v>
      </c>
    </row>
    <row r="19" spans="1:10" ht="15.75" x14ac:dyDescent="0.25">
      <c r="A19" s="61">
        <v>14</v>
      </c>
      <c r="B19" s="60" t="s">
        <v>163</v>
      </c>
      <c r="C19" s="46" t="s">
        <v>188</v>
      </c>
      <c r="D19" s="46" t="s">
        <v>189</v>
      </c>
      <c r="E19" s="47" t="s">
        <v>69</v>
      </c>
      <c r="F19" s="46" t="s">
        <v>191</v>
      </c>
      <c r="G19" s="46" t="s">
        <v>209</v>
      </c>
      <c r="H19" s="48">
        <v>114000</v>
      </c>
      <c r="I19" s="50">
        <f t="shared" si="0"/>
        <v>9500</v>
      </c>
      <c r="J19" s="49">
        <f>114000</f>
        <v>114000</v>
      </c>
    </row>
    <row r="20" spans="1:10" ht="15.75" x14ac:dyDescent="0.25">
      <c r="A20" s="61">
        <v>15</v>
      </c>
      <c r="B20" s="60" t="s">
        <v>164</v>
      </c>
      <c r="C20" s="46" t="s">
        <v>188</v>
      </c>
      <c r="D20" s="46" t="s">
        <v>189</v>
      </c>
      <c r="E20" s="47" t="s">
        <v>71</v>
      </c>
      <c r="F20" s="46" t="s">
        <v>191</v>
      </c>
      <c r="G20" s="46" t="s">
        <v>210</v>
      </c>
      <c r="H20" s="48">
        <v>114000</v>
      </c>
      <c r="I20" s="50">
        <f t="shared" si="0"/>
        <v>9500</v>
      </c>
      <c r="J20" s="49">
        <f>114000</f>
        <v>114000</v>
      </c>
    </row>
    <row r="21" spans="1:10" ht="15.75" x14ac:dyDescent="0.25">
      <c r="A21" s="61">
        <v>16</v>
      </c>
      <c r="B21" s="60" t="s">
        <v>165</v>
      </c>
      <c r="C21" s="46" t="s">
        <v>188</v>
      </c>
      <c r="D21" s="46" t="s">
        <v>189</v>
      </c>
      <c r="E21" s="47" t="s">
        <v>73</v>
      </c>
      <c r="F21" s="46" t="s">
        <v>191</v>
      </c>
      <c r="G21" s="46" t="s">
        <v>211</v>
      </c>
      <c r="H21" s="48">
        <v>132000</v>
      </c>
      <c r="I21" s="50">
        <f t="shared" si="0"/>
        <v>9500</v>
      </c>
      <c r="J21" s="49">
        <f>114000</f>
        <v>114000</v>
      </c>
    </row>
    <row r="22" spans="1:10" ht="15.75" x14ac:dyDescent="0.25">
      <c r="A22" s="61">
        <v>17</v>
      </c>
      <c r="B22" s="60" t="s">
        <v>166</v>
      </c>
      <c r="C22" s="46" t="s">
        <v>187</v>
      </c>
      <c r="D22" s="46" t="s">
        <v>189</v>
      </c>
      <c r="E22" s="47" t="s">
        <v>76</v>
      </c>
      <c r="F22" s="46" t="s">
        <v>191</v>
      </c>
      <c r="G22" s="46" t="s">
        <v>212</v>
      </c>
      <c r="H22" s="48">
        <v>216000</v>
      </c>
      <c r="I22" s="50">
        <f t="shared" si="0"/>
        <v>11000</v>
      </c>
      <c r="J22" s="49">
        <f>132000</f>
        <v>132000</v>
      </c>
    </row>
    <row r="23" spans="1:10" ht="15.75" x14ac:dyDescent="0.25">
      <c r="A23" s="61">
        <v>18</v>
      </c>
      <c r="B23" s="60" t="s">
        <v>167</v>
      </c>
      <c r="C23" s="46" t="s">
        <v>188</v>
      </c>
      <c r="D23" s="46" t="s">
        <v>189</v>
      </c>
      <c r="E23" s="47" t="s">
        <v>83</v>
      </c>
      <c r="F23" s="46" t="s">
        <v>191</v>
      </c>
      <c r="G23" s="46" t="s">
        <v>213</v>
      </c>
      <c r="H23" s="48">
        <v>84000</v>
      </c>
      <c r="I23" s="50">
        <f t="shared" si="0"/>
        <v>18000</v>
      </c>
      <c r="J23" s="49">
        <f>18000*12</f>
        <v>216000</v>
      </c>
    </row>
    <row r="24" spans="1:10" ht="15.75" x14ac:dyDescent="0.25">
      <c r="A24" s="61">
        <v>19</v>
      </c>
      <c r="B24" s="60" t="s">
        <v>168</v>
      </c>
      <c r="C24" s="46" t="s">
        <v>187</v>
      </c>
      <c r="D24" s="46" t="s">
        <v>189</v>
      </c>
      <c r="E24" s="47" t="s">
        <v>86</v>
      </c>
      <c r="F24" s="46" t="s">
        <v>191</v>
      </c>
      <c r="G24" s="46" t="s">
        <v>214</v>
      </c>
      <c r="H24" s="48">
        <v>156000</v>
      </c>
      <c r="I24" s="50">
        <f t="shared" si="0"/>
        <v>7000</v>
      </c>
      <c r="J24" s="49">
        <f>84000</f>
        <v>84000</v>
      </c>
    </row>
    <row r="25" spans="1:10" ht="15.75" x14ac:dyDescent="0.25">
      <c r="A25" s="61">
        <v>20</v>
      </c>
      <c r="B25" s="60" t="s">
        <v>170</v>
      </c>
      <c r="C25" s="46" t="s">
        <v>187</v>
      </c>
      <c r="D25" s="46" t="s">
        <v>189</v>
      </c>
      <c r="E25" s="47" t="s">
        <v>93</v>
      </c>
      <c r="F25" s="46" t="s">
        <v>191</v>
      </c>
      <c r="G25" s="46" t="s">
        <v>216</v>
      </c>
      <c r="H25" s="48">
        <v>156000</v>
      </c>
      <c r="I25" s="50">
        <f t="shared" si="0"/>
        <v>13000</v>
      </c>
      <c r="J25" s="49">
        <f>156000</f>
        <v>156000</v>
      </c>
    </row>
    <row r="26" spans="1:10" ht="15.75" x14ac:dyDescent="0.25">
      <c r="A26" s="61">
        <v>21</v>
      </c>
      <c r="B26" s="60" t="s">
        <v>171</v>
      </c>
      <c r="C26" s="46" t="s">
        <v>187</v>
      </c>
      <c r="D26" s="46" t="s">
        <v>189</v>
      </c>
      <c r="E26" s="47" t="s">
        <v>95</v>
      </c>
      <c r="F26" s="46" t="s">
        <v>191</v>
      </c>
      <c r="G26" s="46" t="s">
        <v>217</v>
      </c>
      <c r="H26" s="48">
        <v>156000</v>
      </c>
      <c r="I26" s="50">
        <f t="shared" si="0"/>
        <v>13000</v>
      </c>
      <c r="J26" s="49">
        <f>156000</f>
        <v>156000</v>
      </c>
    </row>
    <row r="27" spans="1:10" ht="15.75" x14ac:dyDescent="0.25">
      <c r="A27" s="61">
        <v>22</v>
      </c>
      <c r="B27" s="60" t="s">
        <v>172</v>
      </c>
      <c r="C27" s="46" t="s">
        <v>187</v>
      </c>
      <c r="D27" s="46" t="s">
        <v>189</v>
      </c>
      <c r="E27" s="47" t="s">
        <v>97</v>
      </c>
      <c r="F27" s="46" t="s">
        <v>191</v>
      </c>
      <c r="G27" s="46" t="s">
        <v>218</v>
      </c>
      <c r="H27" s="48">
        <v>39000</v>
      </c>
      <c r="I27" s="50">
        <f t="shared" si="0"/>
        <v>13000</v>
      </c>
      <c r="J27" s="49">
        <f>156000</f>
        <v>156000</v>
      </c>
    </row>
    <row r="28" spans="1:10" ht="15.75" x14ac:dyDescent="0.25">
      <c r="A28" s="61">
        <v>23</v>
      </c>
      <c r="B28" s="60" t="s">
        <v>173</v>
      </c>
      <c r="C28" s="46" t="s">
        <v>187</v>
      </c>
      <c r="D28" s="46" t="s">
        <v>189</v>
      </c>
      <c r="E28" s="47" t="s">
        <v>99</v>
      </c>
      <c r="F28" s="46" t="s">
        <v>191</v>
      </c>
      <c r="G28" s="46" t="s">
        <v>219</v>
      </c>
      <c r="H28" s="48">
        <v>156000</v>
      </c>
      <c r="I28" s="50">
        <f t="shared" si="0"/>
        <v>13000</v>
      </c>
      <c r="J28" s="49">
        <f>13000*12</f>
        <v>156000</v>
      </c>
    </row>
    <row r="29" spans="1:10" ht="15.75" x14ac:dyDescent="0.25">
      <c r="A29" s="61">
        <v>24</v>
      </c>
      <c r="B29" s="60" t="s">
        <v>174</v>
      </c>
      <c r="C29" s="46" t="s">
        <v>187</v>
      </c>
      <c r="D29" s="46" t="s">
        <v>189</v>
      </c>
      <c r="E29" s="47" t="s">
        <v>102</v>
      </c>
      <c r="F29" s="46" t="s">
        <v>191</v>
      </c>
      <c r="G29" s="46" t="s">
        <v>220</v>
      </c>
      <c r="H29" s="48">
        <v>156000</v>
      </c>
      <c r="I29" s="50">
        <f t="shared" si="0"/>
        <v>13000</v>
      </c>
      <c r="J29" s="49">
        <f>156000</f>
        <v>156000</v>
      </c>
    </row>
    <row r="30" spans="1:10" ht="15.75" x14ac:dyDescent="0.25">
      <c r="A30" s="61">
        <v>25</v>
      </c>
      <c r="B30" s="60" t="s">
        <v>175</v>
      </c>
      <c r="C30" s="46" t="s">
        <v>187</v>
      </c>
      <c r="D30" s="46" t="s">
        <v>189</v>
      </c>
      <c r="E30" s="47" t="s">
        <v>104</v>
      </c>
      <c r="F30" s="46" t="s">
        <v>191</v>
      </c>
      <c r="G30" s="46" t="s">
        <v>221</v>
      </c>
      <c r="H30" s="48">
        <v>156000</v>
      </c>
      <c r="I30" s="50">
        <f t="shared" si="0"/>
        <v>13000</v>
      </c>
      <c r="J30" s="49">
        <f>156000</f>
        <v>156000</v>
      </c>
    </row>
    <row r="31" spans="1:10" ht="15.75" x14ac:dyDescent="0.25">
      <c r="A31" s="61">
        <v>26</v>
      </c>
      <c r="B31" s="60" t="s">
        <v>176</v>
      </c>
      <c r="C31" s="46" t="s">
        <v>188</v>
      </c>
      <c r="D31" s="46" t="s">
        <v>189</v>
      </c>
      <c r="E31" s="47" t="s">
        <v>106</v>
      </c>
      <c r="F31" s="46" t="s">
        <v>191</v>
      </c>
      <c r="G31" s="46" t="s">
        <v>222</v>
      </c>
      <c r="H31" s="48">
        <v>156000</v>
      </c>
      <c r="I31" s="50">
        <f t="shared" si="0"/>
        <v>13000</v>
      </c>
      <c r="J31" s="49">
        <f>156000</f>
        <v>156000</v>
      </c>
    </row>
    <row r="32" spans="1:10" ht="15.75" x14ac:dyDescent="0.25">
      <c r="A32" s="61">
        <v>27</v>
      </c>
      <c r="B32" s="60" t="s">
        <v>177</v>
      </c>
      <c r="C32" s="46" t="s">
        <v>187</v>
      </c>
      <c r="D32" s="46" t="s">
        <v>189</v>
      </c>
      <c r="E32" s="47" t="s">
        <v>108</v>
      </c>
      <c r="F32" s="46" t="s">
        <v>191</v>
      </c>
      <c r="G32" s="46" t="s">
        <v>223</v>
      </c>
      <c r="H32" s="48">
        <v>156000</v>
      </c>
      <c r="I32" s="50">
        <f t="shared" si="0"/>
        <v>13000</v>
      </c>
      <c r="J32" s="49">
        <f>156000</f>
        <v>156000</v>
      </c>
    </row>
    <row r="33" spans="1:10" ht="15.75" x14ac:dyDescent="0.25">
      <c r="A33" s="61">
        <v>28</v>
      </c>
      <c r="B33" s="60" t="s">
        <v>178</v>
      </c>
      <c r="C33" s="46" t="s">
        <v>188</v>
      </c>
      <c r="D33" s="46" t="s">
        <v>189</v>
      </c>
      <c r="E33" s="47" t="s">
        <v>110</v>
      </c>
      <c r="F33" s="46" t="s">
        <v>191</v>
      </c>
      <c r="G33" s="46" t="s">
        <v>224</v>
      </c>
      <c r="H33" s="48">
        <v>114000</v>
      </c>
      <c r="I33" s="50">
        <f t="shared" si="0"/>
        <v>13000</v>
      </c>
      <c r="J33" s="49">
        <f>156000</f>
        <v>156000</v>
      </c>
    </row>
    <row r="34" spans="1:10" ht="15.75" x14ac:dyDescent="0.25">
      <c r="A34" s="61">
        <v>29</v>
      </c>
      <c r="B34" s="60" t="s">
        <v>179</v>
      </c>
      <c r="C34" s="46" t="s">
        <v>188</v>
      </c>
      <c r="D34" s="46" t="s">
        <v>189</v>
      </c>
      <c r="E34" s="47" t="s">
        <v>113</v>
      </c>
      <c r="F34" s="46" t="s">
        <v>191</v>
      </c>
      <c r="G34" s="46" t="s">
        <v>225</v>
      </c>
      <c r="H34" s="48">
        <v>114000</v>
      </c>
      <c r="I34" s="50">
        <f t="shared" si="0"/>
        <v>9500</v>
      </c>
      <c r="J34" s="49">
        <f>114000</f>
        <v>114000</v>
      </c>
    </row>
    <row r="35" spans="1:10" ht="15.75" x14ac:dyDescent="0.25">
      <c r="A35" s="61">
        <v>30</v>
      </c>
      <c r="B35" s="60" t="s">
        <v>180</v>
      </c>
      <c r="C35" s="46" t="s">
        <v>188</v>
      </c>
      <c r="D35" s="46" t="s">
        <v>189</v>
      </c>
      <c r="E35" s="47" t="s">
        <v>115</v>
      </c>
      <c r="F35" s="46" t="s">
        <v>191</v>
      </c>
      <c r="G35" s="46" t="s">
        <v>226</v>
      </c>
      <c r="H35" s="48">
        <v>114000</v>
      </c>
      <c r="I35" s="50">
        <f t="shared" si="0"/>
        <v>9500</v>
      </c>
      <c r="J35" s="49">
        <f>9500*12</f>
        <v>114000</v>
      </c>
    </row>
    <row r="36" spans="1:10" ht="15.75" x14ac:dyDescent="0.25">
      <c r="A36" s="61">
        <v>31</v>
      </c>
      <c r="B36" s="60" t="s">
        <v>181</v>
      </c>
      <c r="C36" s="46" t="s">
        <v>188</v>
      </c>
      <c r="D36" s="46" t="s">
        <v>189</v>
      </c>
      <c r="E36" s="47" t="s">
        <v>117</v>
      </c>
      <c r="F36" s="46" t="s">
        <v>191</v>
      </c>
      <c r="G36" s="46" t="s">
        <v>227</v>
      </c>
      <c r="H36" s="48">
        <v>114000</v>
      </c>
      <c r="I36" s="50">
        <f t="shared" si="0"/>
        <v>9500</v>
      </c>
      <c r="J36" s="49">
        <f>9500*12</f>
        <v>114000</v>
      </c>
    </row>
    <row r="37" spans="1:10" ht="15.75" x14ac:dyDescent="0.25">
      <c r="A37" s="61">
        <v>32</v>
      </c>
      <c r="B37" s="60" t="s">
        <v>182</v>
      </c>
      <c r="C37" s="46" t="s">
        <v>188</v>
      </c>
      <c r="D37" s="46" t="s">
        <v>189</v>
      </c>
      <c r="E37" s="47" t="s">
        <v>122</v>
      </c>
      <c r="F37" s="46" t="s">
        <v>191</v>
      </c>
      <c r="G37" s="46" t="s">
        <v>228</v>
      </c>
      <c r="H37" s="48">
        <v>60000</v>
      </c>
      <c r="I37" s="50">
        <f t="shared" si="0"/>
        <v>9500</v>
      </c>
      <c r="J37" s="49">
        <f>9500*12</f>
        <v>114000</v>
      </c>
    </row>
    <row r="38" spans="1:10" ht="15.75" x14ac:dyDescent="0.25">
      <c r="A38" s="61">
        <v>33</v>
      </c>
      <c r="B38" s="60" t="s">
        <v>183</v>
      </c>
      <c r="C38" s="46" t="s">
        <v>187</v>
      </c>
      <c r="D38" s="46" t="s">
        <v>189</v>
      </c>
      <c r="E38" s="47" t="s">
        <v>125</v>
      </c>
      <c r="F38" s="46" t="s">
        <v>195</v>
      </c>
      <c r="G38" s="46" t="s">
        <v>232</v>
      </c>
      <c r="H38" s="48">
        <v>198000</v>
      </c>
      <c r="I38" s="50">
        <f t="shared" si="0"/>
        <v>5000</v>
      </c>
      <c r="J38" s="49">
        <f>5000*12</f>
        <v>60000</v>
      </c>
    </row>
    <row r="39" spans="1:10" ht="15.75" x14ac:dyDescent="0.25">
      <c r="A39" s="61">
        <v>34</v>
      </c>
      <c r="B39" s="60" t="s">
        <v>185</v>
      </c>
      <c r="C39" s="46" t="s">
        <v>188</v>
      </c>
      <c r="D39" s="46" t="s">
        <v>189</v>
      </c>
      <c r="E39" s="47" t="s">
        <v>132</v>
      </c>
      <c r="F39" s="46" t="s">
        <v>193</v>
      </c>
      <c r="G39" s="46" t="s">
        <v>230</v>
      </c>
      <c r="H39" s="48">
        <v>143000</v>
      </c>
      <c r="I39" s="50">
        <f t="shared" si="0"/>
        <v>18000</v>
      </c>
      <c r="J39" s="49">
        <f>18000*12</f>
        <v>216000</v>
      </c>
    </row>
    <row r="40" spans="1:10" ht="15.75" x14ac:dyDescent="0.25">
      <c r="A40" s="61">
        <v>35</v>
      </c>
      <c r="B40" s="60" t="s">
        <v>186</v>
      </c>
      <c r="C40" s="46" t="s">
        <v>188</v>
      </c>
      <c r="D40" s="46" t="s">
        <v>189</v>
      </c>
      <c r="E40" s="47" t="s">
        <v>134</v>
      </c>
      <c r="F40" s="46" t="s">
        <v>192</v>
      </c>
      <c r="G40" s="46" t="s">
        <v>237</v>
      </c>
      <c r="H40" s="48">
        <v>83862.070000000007</v>
      </c>
      <c r="I40" s="50"/>
      <c r="J40" s="49"/>
    </row>
    <row r="41" spans="1:10" ht="15.75" x14ac:dyDescent="0.25">
      <c r="A41" s="61">
        <v>36</v>
      </c>
      <c r="B41" s="60" t="s">
        <v>233</v>
      </c>
      <c r="C41" s="46" t="s">
        <v>188</v>
      </c>
      <c r="D41" s="46" t="s">
        <v>189</v>
      </c>
      <c r="E41" s="47" t="s">
        <v>247</v>
      </c>
      <c r="F41" s="46" t="s">
        <v>248</v>
      </c>
      <c r="G41" s="46" t="s">
        <v>234</v>
      </c>
      <c r="H41" s="48">
        <v>200000</v>
      </c>
      <c r="I41" s="50"/>
      <c r="J41" s="49"/>
    </row>
    <row r="42" spans="1:10" ht="15.75" x14ac:dyDescent="0.25">
      <c r="A42" s="61">
        <v>37</v>
      </c>
      <c r="B42" s="60" t="s">
        <v>235</v>
      </c>
      <c r="C42" s="46" t="s">
        <v>187</v>
      </c>
      <c r="D42" s="46" t="s">
        <v>189</v>
      </c>
      <c r="E42" s="47" t="s">
        <v>246</v>
      </c>
      <c r="F42" s="46" t="s">
        <v>245</v>
      </c>
      <c r="G42" s="46" t="s">
        <v>236</v>
      </c>
      <c r="H42" s="48">
        <v>109633.33</v>
      </c>
      <c r="I42" s="50"/>
      <c r="J42" s="49"/>
    </row>
    <row r="43" spans="1:10" ht="15.75" x14ac:dyDescent="0.25">
      <c r="A43" s="61">
        <v>38</v>
      </c>
      <c r="B43" s="60" t="s">
        <v>238</v>
      </c>
      <c r="C43" s="46" t="s">
        <v>188</v>
      </c>
      <c r="D43" s="46" t="s">
        <v>189</v>
      </c>
      <c r="E43" s="47" t="s">
        <v>243</v>
      </c>
      <c r="F43" s="46" t="s">
        <v>244</v>
      </c>
      <c r="G43" s="46" t="s">
        <v>239</v>
      </c>
      <c r="H43" s="48">
        <v>73548.39</v>
      </c>
      <c r="I43" s="50"/>
      <c r="J43" s="49"/>
    </row>
    <row r="44" spans="1:10" ht="15.75" x14ac:dyDescent="0.25">
      <c r="A44" s="61">
        <v>39</v>
      </c>
      <c r="B44" s="60" t="s">
        <v>241</v>
      </c>
      <c r="C44" s="46" t="s">
        <v>188</v>
      </c>
      <c r="D44" s="46" t="s">
        <v>189</v>
      </c>
      <c r="E44" s="47" t="s">
        <v>242</v>
      </c>
      <c r="F44" s="46" t="s">
        <v>329</v>
      </c>
      <c r="G44" s="70" t="s">
        <v>326</v>
      </c>
      <c r="H44" s="48">
        <v>41338.71</v>
      </c>
      <c r="I44" s="50"/>
      <c r="J44" s="49"/>
    </row>
    <row r="45" spans="1:10" ht="15.75" x14ac:dyDescent="0.25">
      <c r="A45" s="61">
        <v>40</v>
      </c>
      <c r="B45" s="77" t="s">
        <v>240</v>
      </c>
      <c r="C45" s="46" t="s">
        <v>187</v>
      </c>
      <c r="D45" s="46" t="s">
        <v>189</v>
      </c>
      <c r="E45" s="47" t="s">
        <v>327</v>
      </c>
      <c r="F45" s="46" t="s">
        <v>328</v>
      </c>
      <c r="G45" s="46" t="s">
        <v>325</v>
      </c>
      <c r="H45" s="48">
        <v>91000</v>
      </c>
      <c r="I45" s="50"/>
      <c r="J45" s="57"/>
    </row>
    <row r="46" spans="1:10" ht="15.75" x14ac:dyDescent="0.25">
      <c r="A46" s="61">
        <v>41</v>
      </c>
      <c r="B46" s="58" t="s">
        <v>446</v>
      </c>
      <c r="C46" s="46" t="s">
        <v>188</v>
      </c>
      <c r="D46" s="46" t="s">
        <v>189</v>
      </c>
      <c r="E46" s="47" t="s">
        <v>445</v>
      </c>
      <c r="F46" s="46" t="s">
        <v>460</v>
      </c>
      <c r="G46" s="46" t="s">
        <v>462</v>
      </c>
      <c r="H46" s="48">
        <v>96000</v>
      </c>
      <c r="I46" s="50"/>
      <c r="J46" s="57"/>
    </row>
    <row r="47" spans="1:10" ht="15.75" x14ac:dyDescent="0.25">
      <c r="A47" s="102">
        <v>42</v>
      </c>
      <c r="B47" s="58" t="s">
        <v>447</v>
      </c>
      <c r="C47" s="46" t="s">
        <v>188</v>
      </c>
      <c r="D47" s="46" t="s">
        <v>189</v>
      </c>
      <c r="E47" s="47" t="s">
        <v>448</v>
      </c>
      <c r="F47" s="46" t="s">
        <v>464</v>
      </c>
      <c r="G47" s="46" t="s">
        <v>463</v>
      </c>
      <c r="H47" s="48">
        <v>60000</v>
      </c>
    </row>
    <row r="48" spans="1:10" ht="15.75" x14ac:dyDescent="0.25">
      <c r="A48" s="102">
        <v>43</v>
      </c>
      <c r="B48" s="58" t="s">
        <v>184</v>
      </c>
      <c r="C48" s="46" t="s">
        <v>188</v>
      </c>
      <c r="D48" s="46" t="s">
        <v>189</v>
      </c>
      <c r="E48" s="47" t="s">
        <v>449</v>
      </c>
      <c r="F48" s="46" t="s">
        <v>466</v>
      </c>
      <c r="G48" s="46" t="s">
        <v>465</v>
      </c>
      <c r="H48" s="48">
        <v>81290.320000000007</v>
      </c>
    </row>
    <row r="49" spans="1:8" ht="15.75" x14ac:dyDescent="0.25">
      <c r="A49" s="102">
        <v>44</v>
      </c>
      <c r="B49" s="58" t="s">
        <v>453</v>
      </c>
      <c r="C49" s="46" t="s">
        <v>188</v>
      </c>
      <c r="D49" s="46" t="s">
        <v>189</v>
      </c>
      <c r="E49" s="47" t="s">
        <v>450</v>
      </c>
      <c r="F49" s="46" t="s">
        <v>459</v>
      </c>
      <c r="G49" s="46" t="s">
        <v>467</v>
      </c>
      <c r="H49" s="48">
        <v>19870.97</v>
      </c>
    </row>
    <row r="50" spans="1:8" ht="15.75" x14ac:dyDescent="0.25">
      <c r="A50" s="102">
        <v>45</v>
      </c>
      <c r="B50" s="58" t="s">
        <v>456</v>
      </c>
      <c r="C50" s="46" t="s">
        <v>188</v>
      </c>
      <c r="D50" s="46" t="s">
        <v>189</v>
      </c>
      <c r="E50" s="47" t="s">
        <v>451</v>
      </c>
      <c r="F50" s="46" t="s">
        <v>459</v>
      </c>
      <c r="G50" s="46" t="s">
        <v>468</v>
      </c>
      <c r="H50" s="48">
        <v>19870.97</v>
      </c>
    </row>
    <row r="51" spans="1:8" ht="15.75" x14ac:dyDescent="0.25">
      <c r="A51" s="102">
        <v>46</v>
      </c>
      <c r="B51" s="58" t="s">
        <v>455</v>
      </c>
      <c r="C51" s="46" t="s">
        <v>187</v>
      </c>
      <c r="D51" s="46" t="s">
        <v>189</v>
      </c>
      <c r="E51" s="47" t="s">
        <v>452</v>
      </c>
      <c r="F51" s="46" t="s">
        <v>459</v>
      </c>
      <c r="G51" s="46" t="s">
        <v>469</v>
      </c>
      <c r="H51" s="48">
        <v>32290.32</v>
      </c>
    </row>
    <row r="52" spans="1:8" ht="15.75" x14ac:dyDescent="0.25">
      <c r="A52" s="102">
        <v>47</v>
      </c>
      <c r="B52" s="103" t="s">
        <v>457</v>
      </c>
      <c r="C52" s="46" t="s">
        <v>187</v>
      </c>
      <c r="D52" s="46" t="s">
        <v>189</v>
      </c>
      <c r="E52" s="47" t="s">
        <v>454</v>
      </c>
      <c r="F52" s="46" t="s">
        <v>459</v>
      </c>
      <c r="G52" s="46" t="s">
        <v>458</v>
      </c>
      <c r="H52" s="48">
        <v>32290.32</v>
      </c>
    </row>
    <row r="53" spans="1:8" ht="55.5" customHeight="1" x14ac:dyDescent="0.25">
      <c r="A53" s="106" t="s">
        <v>470</v>
      </c>
      <c r="B53" s="106"/>
      <c r="C53" s="106"/>
    </row>
    <row r="54" spans="1:8" x14ac:dyDescent="0.25">
      <c r="A54" s="104" t="s">
        <v>471</v>
      </c>
      <c r="B54" s="104"/>
      <c r="C54" s="104"/>
    </row>
  </sheetData>
  <mergeCells count="5">
    <mergeCell ref="A54:C54"/>
    <mergeCell ref="A1:H1"/>
    <mergeCell ref="A2:H2"/>
    <mergeCell ref="A3:H3"/>
    <mergeCell ref="A53:C53"/>
  </mergeCells>
  <pageMargins left="0.70866141732283472" right="0.70866141732283472" top="1.5354330708661419" bottom="0.74803149606299213" header="0.31496062992125984" footer="0.31496062992125984"/>
  <pageSetup scale="71" orientation="portrait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activeCell="C6" sqref="C6"/>
    </sheetView>
  </sheetViews>
  <sheetFormatPr baseColWidth="10" defaultColWidth="9.140625" defaultRowHeight="15.75" x14ac:dyDescent="0.25"/>
  <cols>
    <col min="1" max="1" width="4.140625" style="1" customWidth="1"/>
    <col min="2" max="2" width="40.7109375" style="1" bestFit="1" customWidth="1"/>
    <col min="3" max="3" width="11.5703125" style="1" customWidth="1"/>
    <col min="4" max="4" width="22.140625" style="1" bestFit="1" customWidth="1"/>
    <col min="5" max="5" width="10" style="1" bestFit="1" customWidth="1"/>
    <col min="6" max="7" width="10.140625" style="1" bestFit="1" customWidth="1"/>
    <col min="8" max="8" width="22.42578125" style="1" bestFit="1" customWidth="1"/>
    <col min="9" max="9" width="12.7109375" style="1" bestFit="1" customWidth="1"/>
    <col min="10" max="16384" width="9.140625" style="1"/>
  </cols>
  <sheetData>
    <row r="1" spans="1:9" x14ac:dyDescent="0.25">
      <c r="B1" s="2"/>
    </row>
    <row r="2" spans="1:9" x14ac:dyDescent="0.25">
      <c r="A2" s="107" t="s">
        <v>0</v>
      </c>
      <c r="B2" s="107"/>
      <c r="C2" s="107"/>
      <c r="D2" s="107"/>
      <c r="E2" s="107"/>
      <c r="F2" s="107"/>
      <c r="G2" s="107"/>
      <c r="H2" s="107"/>
      <c r="I2" s="107"/>
    </row>
    <row r="4" spans="1:9" x14ac:dyDescent="0.25">
      <c r="A4" s="3"/>
      <c r="B4" s="4"/>
      <c r="C4" s="4" t="s">
        <v>1</v>
      </c>
      <c r="D4" s="5"/>
      <c r="E4" s="4" t="s">
        <v>2</v>
      </c>
      <c r="F4" s="108" t="s">
        <v>3</v>
      </c>
      <c r="G4" s="108"/>
      <c r="H4" s="4"/>
      <c r="I4" s="6" t="s">
        <v>4</v>
      </c>
    </row>
    <row r="5" spans="1:9" x14ac:dyDescent="0.25">
      <c r="A5" s="7" t="s">
        <v>1</v>
      </c>
      <c r="B5" s="8" t="s">
        <v>5</v>
      </c>
      <c r="C5" s="9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10" t="s">
        <v>12</v>
      </c>
    </row>
    <row r="6" spans="1:9" x14ac:dyDescent="0.25">
      <c r="A6" s="38">
        <v>1</v>
      </c>
      <c r="B6" s="41" t="s">
        <v>136</v>
      </c>
      <c r="C6" s="39" t="s">
        <v>137</v>
      </c>
      <c r="D6" s="42" t="s">
        <v>138</v>
      </c>
      <c r="E6" s="40">
        <v>42391</v>
      </c>
      <c r="F6" s="40">
        <v>42391</v>
      </c>
      <c r="G6" s="43" t="s">
        <v>139</v>
      </c>
      <c r="H6" s="44" t="s">
        <v>28</v>
      </c>
      <c r="I6" s="17">
        <v>30000</v>
      </c>
    </row>
    <row r="7" spans="1:9" x14ac:dyDescent="0.25">
      <c r="A7" s="11">
        <v>1</v>
      </c>
      <c r="B7" s="12" t="s">
        <v>13</v>
      </c>
      <c r="C7" s="13" t="s">
        <v>14</v>
      </c>
      <c r="D7" s="13" t="s">
        <v>15</v>
      </c>
      <c r="E7" s="14">
        <v>42233</v>
      </c>
      <c r="F7" s="14">
        <v>42373</v>
      </c>
      <c r="G7" s="15">
        <v>42735</v>
      </c>
      <c r="H7" s="16" t="s">
        <v>16</v>
      </c>
      <c r="I7" s="17">
        <f>192000/12</f>
        <v>16000</v>
      </c>
    </row>
    <row r="8" spans="1:9" x14ac:dyDescent="0.25">
      <c r="A8" s="11">
        <v>2</v>
      </c>
      <c r="B8" s="12" t="s">
        <v>17</v>
      </c>
      <c r="C8" s="13" t="s">
        <v>18</v>
      </c>
      <c r="D8" s="13" t="s">
        <v>19</v>
      </c>
      <c r="E8" s="14">
        <v>42258</v>
      </c>
      <c r="F8" s="14">
        <v>42373</v>
      </c>
      <c r="G8" s="15">
        <v>42735</v>
      </c>
      <c r="H8" s="16" t="s">
        <v>20</v>
      </c>
      <c r="I8" s="17">
        <f>156000/12</f>
        <v>13000</v>
      </c>
    </row>
    <row r="9" spans="1:9" x14ac:dyDescent="0.25">
      <c r="A9" s="11">
        <v>3</v>
      </c>
      <c r="B9" s="12" t="s">
        <v>21</v>
      </c>
      <c r="C9" s="13" t="s">
        <v>22</v>
      </c>
      <c r="D9" s="18" t="s">
        <v>23</v>
      </c>
      <c r="E9" s="14">
        <v>36617</v>
      </c>
      <c r="F9" s="14">
        <v>42373</v>
      </c>
      <c r="G9" s="15">
        <v>42735</v>
      </c>
      <c r="H9" s="16" t="s">
        <v>24</v>
      </c>
      <c r="I9" s="17">
        <f>114000/12</f>
        <v>9500</v>
      </c>
    </row>
    <row r="10" spans="1:9" x14ac:dyDescent="0.25">
      <c r="A10" s="11">
        <v>4</v>
      </c>
      <c r="B10" s="12" t="s">
        <v>25</v>
      </c>
      <c r="C10" s="13" t="s">
        <v>26</v>
      </c>
      <c r="D10" s="13" t="s">
        <v>27</v>
      </c>
      <c r="E10" s="14">
        <v>41974</v>
      </c>
      <c r="F10" s="14">
        <v>42373</v>
      </c>
      <c r="G10" s="19">
        <v>42395</v>
      </c>
      <c r="H10" s="16" t="s">
        <v>28</v>
      </c>
      <c r="I10" s="17">
        <f>192000/12</f>
        <v>16000</v>
      </c>
    </row>
    <row r="11" spans="1:9" x14ac:dyDescent="0.25">
      <c r="A11" s="11">
        <v>5</v>
      </c>
      <c r="B11" s="12" t="s">
        <v>29</v>
      </c>
      <c r="C11" s="13" t="s">
        <v>30</v>
      </c>
      <c r="D11" s="13" t="s">
        <v>31</v>
      </c>
      <c r="E11" s="14">
        <v>42373</v>
      </c>
      <c r="F11" s="14">
        <v>42373</v>
      </c>
      <c r="G11" s="19">
        <v>42391</v>
      </c>
      <c r="H11" s="16" t="s">
        <v>32</v>
      </c>
      <c r="I11" s="17">
        <f>180000/12</f>
        <v>15000</v>
      </c>
    </row>
    <row r="12" spans="1:9" x14ac:dyDescent="0.25">
      <c r="A12" s="11">
        <v>6</v>
      </c>
      <c r="B12" s="12" t="s">
        <v>33</v>
      </c>
      <c r="C12" s="13" t="s">
        <v>34</v>
      </c>
      <c r="D12" s="13" t="s">
        <v>35</v>
      </c>
      <c r="E12" s="14">
        <v>42037</v>
      </c>
      <c r="F12" s="14">
        <v>42373</v>
      </c>
      <c r="G12" s="15">
        <v>42735</v>
      </c>
      <c r="H12" s="16" t="s">
        <v>24</v>
      </c>
      <c r="I12" s="17">
        <f>114000/12</f>
        <v>9500</v>
      </c>
    </row>
    <row r="13" spans="1:9" x14ac:dyDescent="0.25">
      <c r="A13" s="11">
        <v>7</v>
      </c>
      <c r="B13" s="12" t="s">
        <v>36</v>
      </c>
      <c r="C13" s="13" t="s">
        <v>37</v>
      </c>
      <c r="D13" s="18" t="s">
        <v>38</v>
      </c>
      <c r="E13" s="14">
        <v>39570</v>
      </c>
      <c r="F13" s="14">
        <v>42373</v>
      </c>
      <c r="G13" s="15">
        <v>42735</v>
      </c>
      <c r="H13" s="16" t="s">
        <v>39</v>
      </c>
      <c r="I13" s="17">
        <f>228000/12</f>
        <v>19000</v>
      </c>
    </row>
    <row r="14" spans="1:9" x14ac:dyDescent="0.25">
      <c r="A14" s="11">
        <v>8</v>
      </c>
      <c r="B14" s="12" t="s">
        <v>40</v>
      </c>
      <c r="C14" s="13" t="s">
        <v>41</v>
      </c>
      <c r="D14" s="18" t="s">
        <v>42</v>
      </c>
      <c r="E14" s="14">
        <v>40224</v>
      </c>
      <c r="F14" s="14">
        <v>42373</v>
      </c>
      <c r="G14" s="15">
        <v>42735</v>
      </c>
      <c r="H14" s="16" t="s">
        <v>43</v>
      </c>
      <c r="I14" s="17">
        <f>132000/12</f>
        <v>11000</v>
      </c>
    </row>
    <row r="15" spans="1:9" x14ac:dyDescent="0.25">
      <c r="A15" s="11">
        <v>9</v>
      </c>
      <c r="B15" s="12" t="s">
        <v>44</v>
      </c>
      <c r="C15" s="13" t="s">
        <v>45</v>
      </c>
      <c r="D15" s="13" t="s">
        <v>46</v>
      </c>
      <c r="E15" s="14">
        <v>39825</v>
      </c>
      <c r="F15" s="14">
        <v>42373</v>
      </c>
      <c r="G15" s="15">
        <v>42735</v>
      </c>
      <c r="H15" s="16" t="s">
        <v>24</v>
      </c>
      <c r="I15" s="17">
        <f>78000/12</f>
        <v>6500</v>
      </c>
    </row>
    <row r="16" spans="1:9" ht="31.5" x14ac:dyDescent="0.25">
      <c r="A16" s="11">
        <v>10</v>
      </c>
      <c r="B16" s="12" t="s">
        <v>47</v>
      </c>
      <c r="C16" s="13" t="s">
        <v>48</v>
      </c>
      <c r="D16" s="20" t="s">
        <v>49</v>
      </c>
      <c r="E16" s="14">
        <v>41641</v>
      </c>
      <c r="F16" s="14">
        <v>42373</v>
      </c>
      <c r="G16" s="15">
        <v>42735</v>
      </c>
      <c r="H16" s="16" t="s">
        <v>50</v>
      </c>
      <c r="I16" s="17">
        <f>66000/12</f>
        <v>5500</v>
      </c>
    </row>
    <row r="17" spans="1:9" x14ac:dyDescent="0.25">
      <c r="A17" s="11">
        <v>11</v>
      </c>
      <c r="B17" s="12" t="s">
        <v>51</v>
      </c>
      <c r="C17" s="13" t="s">
        <v>52</v>
      </c>
      <c r="D17" s="13" t="s">
        <v>53</v>
      </c>
      <c r="E17" s="14">
        <v>38475</v>
      </c>
      <c r="F17" s="14">
        <v>42373</v>
      </c>
      <c r="G17" s="15">
        <v>42735</v>
      </c>
      <c r="H17" s="16" t="s">
        <v>50</v>
      </c>
      <c r="I17" s="17">
        <f>66000/12</f>
        <v>5500</v>
      </c>
    </row>
    <row r="18" spans="1:9" x14ac:dyDescent="0.25">
      <c r="A18" s="11">
        <v>12</v>
      </c>
      <c r="B18" s="12" t="s">
        <v>54</v>
      </c>
      <c r="C18" s="13" t="s">
        <v>55</v>
      </c>
      <c r="D18" s="13" t="s">
        <v>56</v>
      </c>
      <c r="E18" s="14">
        <v>41122</v>
      </c>
      <c r="F18" s="14">
        <v>42373</v>
      </c>
      <c r="G18" s="15">
        <v>42735</v>
      </c>
      <c r="H18" s="16" t="s">
        <v>57</v>
      </c>
      <c r="I18" s="17">
        <f>102000/12</f>
        <v>8500</v>
      </c>
    </row>
    <row r="19" spans="1:9" x14ac:dyDescent="0.25">
      <c r="A19" s="11">
        <v>13</v>
      </c>
      <c r="B19" s="12" t="s">
        <v>58</v>
      </c>
      <c r="C19" s="13" t="s">
        <v>59</v>
      </c>
      <c r="D19" s="13" t="s">
        <v>60</v>
      </c>
      <c r="E19" s="21">
        <v>42373</v>
      </c>
      <c r="F19" s="21">
        <v>42373</v>
      </c>
      <c r="G19" s="19">
        <v>42460</v>
      </c>
      <c r="H19" s="22" t="s">
        <v>61</v>
      </c>
      <c r="I19" s="23">
        <f>54000/3</f>
        <v>18000</v>
      </c>
    </row>
    <row r="20" spans="1:9" x14ac:dyDescent="0.25">
      <c r="A20" s="11">
        <v>14</v>
      </c>
      <c r="B20" s="12" t="s">
        <v>62</v>
      </c>
      <c r="C20" s="13" t="s">
        <v>63</v>
      </c>
      <c r="D20" s="18" t="s">
        <v>64</v>
      </c>
      <c r="E20" s="21">
        <v>42373</v>
      </c>
      <c r="F20" s="21">
        <v>42373</v>
      </c>
      <c r="G20" s="19">
        <v>42460</v>
      </c>
      <c r="H20" s="22" t="s">
        <v>61</v>
      </c>
      <c r="I20" s="23">
        <f>45000/3</f>
        <v>15000</v>
      </c>
    </row>
    <row r="21" spans="1:9" x14ac:dyDescent="0.25">
      <c r="A21" s="11">
        <v>15</v>
      </c>
      <c r="B21" s="12" t="s">
        <v>65</v>
      </c>
      <c r="C21" s="13" t="s">
        <v>66</v>
      </c>
      <c r="D21" s="13" t="s">
        <v>67</v>
      </c>
      <c r="E21" s="21">
        <v>39846</v>
      </c>
      <c r="F21" s="21">
        <v>42373</v>
      </c>
      <c r="G21" s="24">
        <v>42735</v>
      </c>
      <c r="H21" s="22" t="s">
        <v>43</v>
      </c>
      <c r="I21" s="23">
        <f>114000/12</f>
        <v>9500</v>
      </c>
    </row>
    <row r="22" spans="1:9" x14ac:dyDescent="0.25">
      <c r="A22" s="11">
        <v>16</v>
      </c>
      <c r="B22" s="12" t="s">
        <v>68</v>
      </c>
      <c r="C22" s="13" t="s">
        <v>69</v>
      </c>
      <c r="D22" s="13" t="s">
        <v>67</v>
      </c>
      <c r="E22" s="21">
        <v>41487</v>
      </c>
      <c r="F22" s="21">
        <v>42373</v>
      </c>
      <c r="G22" s="24">
        <v>42735</v>
      </c>
      <c r="H22" s="22" t="s">
        <v>57</v>
      </c>
      <c r="I22" s="23">
        <f>114000/12</f>
        <v>9500</v>
      </c>
    </row>
    <row r="23" spans="1:9" x14ac:dyDescent="0.25">
      <c r="A23" s="11">
        <v>17</v>
      </c>
      <c r="B23" s="12" t="s">
        <v>70</v>
      </c>
      <c r="C23" s="13" t="s">
        <v>71</v>
      </c>
      <c r="D23" s="13" t="s">
        <v>67</v>
      </c>
      <c r="E23" s="21">
        <v>41641</v>
      </c>
      <c r="F23" s="21">
        <v>42373</v>
      </c>
      <c r="G23" s="24">
        <v>42735</v>
      </c>
      <c r="H23" s="22" t="s">
        <v>43</v>
      </c>
      <c r="I23" s="23">
        <f>114000/12</f>
        <v>9500</v>
      </c>
    </row>
    <row r="24" spans="1:9" x14ac:dyDescent="0.25">
      <c r="A24" s="11">
        <v>18</v>
      </c>
      <c r="B24" s="12" t="s">
        <v>72</v>
      </c>
      <c r="C24" s="13" t="s">
        <v>73</v>
      </c>
      <c r="D24" s="13" t="s">
        <v>74</v>
      </c>
      <c r="E24" s="21">
        <v>41730</v>
      </c>
      <c r="F24" s="21">
        <v>42373</v>
      </c>
      <c r="G24" s="24">
        <v>42735</v>
      </c>
      <c r="H24" s="22" t="s">
        <v>43</v>
      </c>
      <c r="I24" s="23">
        <f>132000/12</f>
        <v>11000</v>
      </c>
    </row>
    <row r="25" spans="1:9" x14ac:dyDescent="0.25">
      <c r="A25" s="11">
        <v>19</v>
      </c>
      <c r="B25" s="12" t="s">
        <v>75</v>
      </c>
      <c r="C25" s="13" t="s">
        <v>76</v>
      </c>
      <c r="D25" s="13" t="s">
        <v>77</v>
      </c>
      <c r="E25" s="21">
        <v>42373</v>
      </c>
      <c r="F25" s="21">
        <v>42373</v>
      </c>
      <c r="G25" s="24">
        <v>42735</v>
      </c>
      <c r="H25" s="22" t="s">
        <v>32</v>
      </c>
      <c r="I25" s="23">
        <v>18000</v>
      </c>
    </row>
    <row r="26" spans="1:9" x14ac:dyDescent="0.25">
      <c r="A26" s="11">
        <v>20</v>
      </c>
      <c r="B26" s="25" t="s">
        <v>78</v>
      </c>
      <c r="C26" s="13" t="s">
        <v>79</v>
      </c>
      <c r="D26" s="18" t="s">
        <v>80</v>
      </c>
      <c r="E26" s="21">
        <v>42009</v>
      </c>
      <c r="F26" s="21">
        <v>42373</v>
      </c>
      <c r="G26" s="19">
        <v>42460</v>
      </c>
      <c r="H26" s="22" t="s">
        <v>81</v>
      </c>
      <c r="I26" s="23">
        <f>45000/3</f>
        <v>15000</v>
      </c>
    </row>
    <row r="27" spans="1:9" x14ac:dyDescent="0.25">
      <c r="A27" s="11">
        <v>21</v>
      </c>
      <c r="B27" s="12" t="s">
        <v>82</v>
      </c>
      <c r="C27" s="13" t="s">
        <v>83</v>
      </c>
      <c r="D27" s="13" t="s">
        <v>84</v>
      </c>
      <c r="E27" s="21">
        <v>42095</v>
      </c>
      <c r="F27" s="21">
        <v>42373</v>
      </c>
      <c r="G27" s="24">
        <v>42735</v>
      </c>
      <c r="H27" s="22" t="s">
        <v>57</v>
      </c>
      <c r="I27" s="23">
        <f>84000/12</f>
        <v>7000</v>
      </c>
    </row>
    <row r="28" spans="1:9" ht="31.5" x14ac:dyDescent="0.25">
      <c r="A28" s="11">
        <v>22</v>
      </c>
      <c r="B28" s="12" t="s">
        <v>85</v>
      </c>
      <c r="C28" s="13" t="s">
        <v>86</v>
      </c>
      <c r="D28" s="20" t="s">
        <v>87</v>
      </c>
      <c r="E28" s="21">
        <v>41730</v>
      </c>
      <c r="F28" s="21">
        <v>42373</v>
      </c>
      <c r="G28" s="24">
        <v>42735</v>
      </c>
      <c r="H28" s="22" t="s">
        <v>88</v>
      </c>
      <c r="I28" s="23">
        <f>156000/12</f>
        <v>13000</v>
      </c>
    </row>
    <row r="29" spans="1:9" x14ac:dyDescent="0.25">
      <c r="A29" s="11">
        <v>23</v>
      </c>
      <c r="B29" s="12" t="s">
        <v>89</v>
      </c>
      <c r="C29" s="13" t="s">
        <v>90</v>
      </c>
      <c r="D29" s="13" t="s">
        <v>91</v>
      </c>
      <c r="E29" s="21">
        <v>38869</v>
      </c>
      <c r="F29" s="21">
        <v>42373</v>
      </c>
      <c r="G29" s="24">
        <v>42735</v>
      </c>
      <c r="H29" s="22" t="s">
        <v>32</v>
      </c>
      <c r="I29" s="23">
        <f>180000/12</f>
        <v>15000</v>
      </c>
    </row>
    <row r="30" spans="1:9" x14ac:dyDescent="0.25">
      <c r="A30" s="11">
        <v>24</v>
      </c>
      <c r="B30" s="12" t="s">
        <v>92</v>
      </c>
      <c r="C30" s="13" t="s">
        <v>93</v>
      </c>
      <c r="D30" s="13" t="s">
        <v>91</v>
      </c>
      <c r="E30" s="21">
        <v>40182</v>
      </c>
      <c r="F30" s="21">
        <v>42373</v>
      </c>
      <c r="G30" s="24">
        <v>42735</v>
      </c>
      <c r="H30" s="22" t="s">
        <v>32</v>
      </c>
      <c r="I30" s="23">
        <f>156000/12</f>
        <v>13000</v>
      </c>
    </row>
    <row r="31" spans="1:9" x14ac:dyDescent="0.25">
      <c r="A31" s="11">
        <v>25</v>
      </c>
      <c r="B31" s="12" t="s">
        <v>94</v>
      </c>
      <c r="C31" s="13" t="s">
        <v>95</v>
      </c>
      <c r="D31" s="13" t="s">
        <v>91</v>
      </c>
      <c r="E31" s="21">
        <v>41215</v>
      </c>
      <c r="F31" s="21">
        <v>42373</v>
      </c>
      <c r="G31" s="24">
        <v>42735</v>
      </c>
      <c r="H31" s="22" t="s">
        <v>32</v>
      </c>
      <c r="I31" s="23">
        <f>156000/12</f>
        <v>13000</v>
      </c>
    </row>
    <row r="32" spans="1:9" x14ac:dyDescent="0.25">
      <c r="A32" s="11">
        <v>26</v>
      </c>
      <c r="B32" s="12" t="s">
        <v>96</v>
      </c>
      <c r="C32" s="13" t="s">
        <v>97</v>
      </c>
      <c r="D32" s="13" t="s">
        <v>91</v>
      </c>
      <c r="E32" s="21">
        <v>41396</v>
      </c>
      <c r="F32" s="21">
        <v>42373</v>
      </c>
      <c r="G32" s="19">
        <v>42460</v>
      </c>
      <c r="H32" s="22" t="s">
        <v>32</v>
      </c>
      <c r="I32" s="23">
        <f>39000/3</f>
        <v>13000</v>
      </c>
    </row>
    <row r="33" spans="1:9" x14ac:dyDescent="0.25">
      <c r="A33" s="11">
        <v>27</v>
      </c>
      <c r="B33" s="12" t="s">
        <v>98</v>
      </c>
      <c r="C33" s="13" t="s">
        <v>99</v>
      </c>
      <c r="D33" s="13" t="s">
        <v>91</v>
      </c>
      <c r="E33" s="21">
        <v>42128</v>
      </c>
      <c r="F33" s="21">
        <v>42373</v>
      </c>
      <c r="G33" s="24">
        <v>42735</v>
      </c>
      <c r="H33" s="22" t="s">
        <v>100</v>
      </c>
      <c r="I33" s="23">
        <f>156000/12</f>
        <v>13000</v>
      </c>
    </row>
    <row r="34" spans="1:9" x14ac:dyDescent="0.25">
      <c r="A34" s="11">
        <v>28</v>
      </c>
      <c r="B34" s="12" t="s">
        <v>101</v>
      </c>
      <c r="C34" s="13" t="s">
        <v>102</v>
      </c>
      <c r="D34" s="13" t="s">
        <v>91</v>
      </c>
      <c r="E34" s="21">
        <v>41974</v>
      </c>
      <c r="F34" s="21">
        <v>42373</v>
      </c>
      <c r="G34" s="24">
        <v>42735</v>
      </c>
      <c r="H34" s="22" t="s">
        <v>100</v>
      </c>
      <c r="I34" s="23">
        <f>156000/12</f>
        <v>13000</v>
      </c>
    </row>
    <row r="35" spans="1:9" x14ac:dyDescent="0.25">
      <c r="A35" s="11">
        <v>29</v>
      </c>
      <c r="B35" s="12" t="s">
        <v>103</v>
      </c>
      <c r="C35" s="13" t="s">
        <v>104</v>
      </c>
      <c r="D35" s="13" t="s">
        <v>91</v>
      </c>
      <c r="E35" s="21">
        <v>42373</v>
      </c>
      <c r="F35" s="21">
        <v>42373</v>
      </c>
      <c r="G35" s="24">
        <v>42735</v>
      </c>
      <c r="H35" s="22" t="s">
        <v>100</v>
      </c>
      <c r="I35" s="23">
        <f>156000/12</f>
        <v>13000</v>
      </c>
    </row>
    <row r="36" spans="1:9" x14ac:dyDescent="0.25">
      <c r="A36" s="11">
        <v>30</v>
      </c>
      <c r="B36" s="12" t="s">
        <v>105</v>
      </c>
      <c r="C36" s="13" t="s">
        <v>106</v>
      </c>
      <c r="D36" s="13" t="s">
        <v>91</v>
      </c>
      <c r="E36" s="21">
        <v>41852</v>
      </c>
      <c r="F36" s="21">
        <v>42373</v>
      </c>
      <c r="G36" s="24">
        <v>42735</v>
      </c>
      <c r="H36" s="22" t="s">
        <v>32</v>
      </c>
      <c r="I36" s="23">
        <f>156000/12</f>
        <v>13000</v>
      </c>
    </row>
    <row r="37" spans="1:9" x14ac:dyDescent="0.25">
      <c r="A37" s="11">
        <v>31</v>
      </c>
      <c r="B37" s="12" t="s">
        <v>107</v>
      </c>
      <c r="C37" s="13" t="s">
        <v>108</v>
      </c>
      <c r="D37" s="13" t="s">
        <v>91</v>
      </c>
      <c r="E37" s="21">
        <v>42373</v>
      </c>
      <c r="F37" s="21">
        <v>42373</v>
      </c>
      <c r="G37" s="24">
        <v>42735</v>
      </c>
      <c r="H37" s="22" t="s">
        <v>100</v>
      </c>
      <c r="I37" s="23">
        <f>156000/12</f>
        <v>13000</v>
      </c>
    </row>
    <row r="38" spans="1:9" x14ac:dyDescent="0.25">
      <c r="A38" s="11">
        <v>32</v>
      </c>
      <c r="B38" s="12" t="s">
        <v>109</v>
      </c>
      <c r="C38" s="13" t="s">
        <v>110</v>
      </c>
      <c r="D38" s="13" t="s">
        <v>91</v>
      </c>
      <c r="E38" s="21">
        <v>42373</v>
      </c>
      <c r="F38" s="21">
        <v>42373</v>
      </c>
      <c r="G38" s="24">
        <v>42735</v>
      </c>
      <c r="H38" s="22" t="s">
        <v>111</v>
      </c>
      <c r="I38" s="23">
        <f>114000/12</f>
        <v>9500</v>
      </c>
    </row>
    <row r="39" spans="1:9" x14ac:dyDescent="0.25">
      <c r="A39" s="11">
        <v>33</v>
      </c>
      <c r="B39" s="12" t="s">
        <v>112</v>
      </c>
      <c r="C39" s="13" t="s">
        <v>113</v>
      </c>
      <c r="D39" s="13" t="s">
        <v>91</v>
      </c>
      <c r="E39" s="21">
        <v>38021</v>
      </c>
      <c r="F39" s="21">
        <v>42373</v>
      </c>
      <c r="G39" s="19">
        <v>42460</v>
      </c>
      <c r="H39" s="22" t="s">
        <v>43</v>
      </c>
      <c r="I39" s="23">
        <f>28500/3</f>
        <v>9500</v>
      </c>
    </row>
    <row r="40" spans="1:9" x14ac:dyDescent="0.25">
      <c r="A40" s="11">
        <v>34</v>
      </c>
      <c r="B40" s="12" t="s">
        <v>114</v>
      </c>
      <c r="C40" s="13" t="s">
        <v>115</v>
      </c>
      <c r="D40" s="13" t="s">
        <v>91</v>
      </c>
      <c r="E40" s="21">
        <v>39234</v>
      </c>
      <c r="F40" s="21">
        <v>42373</v>
      </c>
      <c r="G40" s="19">
        <v>42460</v>
      </c>
      <c r="H40" s="22" t="s">
        <v>57</v>
      </c>
      <c r="I40" s="23">
        <f>28500/3</f>
        <v>9500</v>
      </c>
    </row>
    <row r="41" spans="1:9" x14ac:dyDescent="0.25">
      <c r="A41" s="11">
        <v>35</v>
      </c>
      <c r="B41" s="12" t="s">
        <v>116</v>
      </c>
      <c r="C41" s="13" t="s">
        <v>117</v>
      </c>
      <c r="D41" s="13" t="s">
        <v>91</v>
      </c>
      <c r="E41" s="21">
        <v>40910</v>
      </c>
      <c r="F41" s="21">
        <v>42373</v>
      </c>
      <c r="G41" s="19">
        <v>42460</v>
      </c>
      <c r="H41" s="22" t="s">
        <v>57</v>
      </c>
      <c r="I41" s="23">
        <f>28500/3</f>
        <v>9500</v>
      </c>
    </row>
    <row r="42" spans="1:9" x14ac:dyDescent="0.25">
      <c r="A42" s="11">
        <v>36</v>
      </c>
      <c r="B42" s="12" t="s">
        <v>118</v>
      </c>
      <c r="C42" s="13" t="s">
        <v>119</v>
      </c>
      <c r="D42" s="13" t="s">
        <v>91</v>
      </c>
      <c r="E42" s="21">
        <v>42373</v>
      </c>
      <c r="F42" s="21">
        <v>42373</v>
      </c>
      <c r="G42" s="19">
        <v>42395</v>
      </c>
      <c r="H42" s="26" t="s">
        <v>120</v>
      </c>
      <c r="I42" s="23">
        <f>28500/3</f>
        <v>9500</v>
      </c>
    </row>
    <row r="43" spans="1:9" x14ac:dyDescent="0.25">
      <c r="A43" s="11">
        <v>37</v>
      </c>
      <c r="B43" s="27" t="s">
        <v>121</v>
      </c>
      <c r="C43" s="28" t="s">
        <v>122</v>
      </c>
      <c r="D43" s="28" t="s">
        <v>123</v>
      </c>
      <c r="E43" s="29">
        <v>42100</v>
      </c>
      <c r="F43" s="21">
        <v>42373</v>
      </c>
      <c r="G43" s="19">
        <v>42460</v>
      </c>
      <c r="H43" s="22" t="s">
        <v>57</v>
      </c>
      <c r="I43" s="30">
        <v>5000</v>
      </c>
    </row>
    <row r="44" spans="1:9" x14ac:dyDescent="0.25">
      <c r="A44" s="11">
        <v>38</v>
      </c>
      <c r="B44" s="27" t="s">
        <v>124</v>
      </c>
      <c r="C44" s="28" t="s">
        <v>125</v>
      </c>
      <c r="D44" s="28" t="s">
        <v>126</v>
      </c>
      <c r="E44" s="29">
        <v>42401</v>
      </c>
      <c r="F44" s="21">
        <v>42401</v>
      </c>
      <c r="G44" s="24">
        <v>42735</v>
      </c>
      <c r="H44" s="26" t="s">
        <v>127</v>
      </c>
      <c r="I44" s="30">
        <v>18000</v>
      </c>
    </row>
    <row r="45" spans="1:9" x14ac:dyDescent="0.25">
      <c r="A45" s="11">
        <v>39</v>
      </c>
      <c r="B45" s="27" t="s">
        <v>128</v>
      </c>
      <c r="C45" s="28" t="s">
        <v>129</v>
      </c>
      <c r="D45" s="28" t="s">
        <v>31</v>
      </c>
      <c r="E45" s="29">
        <v>42401</v>
      </c>
      <c r="F45" s="21">
        <v>42401</v>
      </c>
      <c r="G45" s="24">
        <v>42735</v>
      </c>
      <c r="H45" s="26" t="s">
        <v>130</v>
      </c>
      <c r="I45" s="30">
        <v>20000</v>
      </c>
    </row>
    <row r="46" spans="1:9" x14ac:dyDescent="0.25">
      <c r="A46" s="11">
        <v>40</v>
      </c>
      <c r="B46" s="27" t="s">
        <v>131</v>
      </c>
      <c r="C46" s="28" t="s">
        <v>132</v>
      </c>
      <c r="D46" s="13" t="s">
        <v>91</v>
      </c>
      <c r="E46" s="29">
        <v>42401</v>
      </c>
      <c r="F46" s="21">
        <v>42401</v>
      </c>
      <c r="G46" s="24">
        <v>42735</v>
      </c>
      <c r="H46" s="22" t="s">
        <v>57</v>
      </c>
      <c r="I46" s="30">
        <v>13000</v>
      </c>
    </row>
    <row r="47" spans="1:9" x14ac:dyDescent="0.25">
      <c r="A47" s="31">
        <v>41</v>
      </c>
      <c r="B47" s="32" t="s">
        <v>133</v>
      </c>
      <c r="C47" s="33" t="s">
        <v>134</v>
      </c>
      <c r="D47" s="33" t="s">
        <v>135</v>
      </c>
      <c r="E47" s="34">
        <v>42416</v>
      </c>
      <c r="F47" s="34">
        <v>42416</v>
      </c>
      <c r="G47" s="35">
        <v>42735</v>
      </c>
      <c r="H47" s="36" t="s">
        <v>57</v>
      </c>
      <c r="I47" s="37">
        <v>8000</v>
      </c>
    </row>
  </sheetData>
  <mergeCells count="2">
    <mergeCell ref="A2:I2"/>
    <mergeCell ref="F4:G4"/>
  </mergeCells>
  <printOptions horizontalCentered="1"/>
  <pageMargins left="0.19685039370078741" right="0" top="1.5748031496062993" bottom="0.74803149606299213" header="0.59055118110236227" footer="0.31496062992125984"/>
  <pageSetup scale="70" orientation="portrait" r:id="rId1"/>
  <headerFooter>
    <oddHeader>&amp;RPágina &amp;P de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>
      <selection activeCell="G14" sqref="G14"/>
    </sheetView>
  </sheetViews>
  <sheetFormatPr baseColWidth="10" defaultRowHeight="15" x14ac:dyDescent="0.25"/>
  <cols>
    <col min="1" max="1" width="3.42578125" customWidth="1"/>
    <col min="2" max="2" width="32.7109375" customWidth="1"/>
    <col min="3" max="3" width="22.5703125" customWidth="1"/>
    <col min="4" max="4" width="13" customWidth="1"/>
    <col min="5" max="5" width="11.85546875" customWidth="1"/>
    <col min="6" max="6" width="12.5703125" customWidth="1"/>
    <col min="7" max="7" width="10.5703125" customWidth="1"/>
    <col min="8" max="8" width="15.140625" customWidth="1"/>
    <col min="9" max="9" width="12" hidden="1" customWidth="1"/>
    <col min="10" max="10" width="13.7109375" hidden="1" customWidth="1"/>
    <col min="11" max="12" width="12" bestFit="1" customWidth="1"/>
  </cols>
  <sheetData>
    <row r="1" spans="1:12" x14ac:dyDescent="0.25">
      <c r="A1" s="105" t="s">
        <v>140</v>
      </c>
      <c r="B1" s="105"/>
      <c r="C1" s="105"/>
      <c r="D1" s="105"/>
      <c r="E1" s="105"/>
      <c r="F1" s="105"/>
      <c r="G1" s="105"/>
      <c r="H1" s="105"/>
    </row>
    <row r="2" spans="1:12" x14ac:dyDescent="0.25">
      <c r="A2" s="105" t="s">
        <v>141</v>
      </c>
      <c r="B2" s="105"/>
      <c r="C2" s="105"/>
      <c r="D2" s="105"/>
      <c r="E2" s="105"/>
      <c r="F2" s="105"/>
      <c r="G2" s="105"/>
      <c r="H2" s="105"/>
    </row>
    <row r="3" spans="1:12" x14ac:dyDescent="0.25">
      <c r="A3" s="105" t="s">
        <v>149</v>
      </c>
      <c r="B3" s="105"/>
      <c r="C3" s="105"/>
      <c r="D3" s="105"/>
      <c r="E3" s="105"/>
      <c r="F3" s="105"/>
      <c r="G3" s="105"/>
      <c r="H3" s="105"/>
    </row>
    <row r="4" spans="1:12" x14ac:dyDescent="0.25">
      <c r="A4" s="45"/>
      <c r="B4" s="45"/>
      <c r="C4" s="45"/>
      <c r="D4" s="45"/>
      <c r="E4" s="45"/>
      <c r="F4" s="45"/>
      <c r="G4" s="45"/>
      <c r="H4" s="45"/>
    </row>
    <row r="5" spans="1:12" ht="30" x14ac:dyDescent="0.25">
      <c r="A5" s="63" t="s">
        <v>1</v>
      </c>
      <c r="B5" s="63" t="s">
        <v>142</v>
      </c>
      <c r="C5" s="63" t="s">
        <v>143</v>
      </c>
      <c r="D5" s="63" t="s">
        <v>144</v>
      </c>
      <c r="E5" s="64" t="s">
        <v>145</v>
      </c>
      <c r="F5" s="64" t="s">
        <v>146</v>
      </c>
      <c r="G5" s="63" t="s">
        <v>147</v>
      </c>
      <c r="H5" s="63" t="s">
        <v>148</v>
      </c>
    </row>
    <row r="6" spans="1:12" ht="15.75" x14ac:dyDescent="0.25">
      <c r="A6" s="61">
        <v>1</v>
      </c>
      <c r="B6" s="60" t="s">
        <v>136</v>
      </c>
      <c r="C6" s="46" t="s">
        <v>187</v>
      </c>
      <c r="D6" s="46" t="s">
        <v>189</v>
      </c>
      <c r="E6" s="62" t="s">
        <v>137</v>
      </c>
      <c r="F6" s="46" t="s">
        <v>190</v>
      </c>
      <c r="G6" s="46" t="s">
        <v>251</v>
      </c>
      <c r="H6" s="48">
        <f>(30000*11)+9677.42</f>
        <v>339677.42</v>
      </c>
      <c r="I6" s="50">
        <f t="shared" ref="I6:I49" si="0">J6/12</f>
        <v>30000</v>
      </c>
      <c r="J6" s="48">
        <f>30000*12</f>
        <v>360000</v>
      </c>
      <c r="L6" s="50">
        <f>H6/12</f>
        <v>28306.451666666664</v>
      </c>
    </row>
    <row r="7" spans="1:12" ht="15.75" x14ac:dyDescent="0.25">
      <c r="A7" s="61">
        <v>2</v>
      </c>
      <c r="B7" s="60" t="s">
        <v>150</v>
      </c>
      <c r="C7" s="46" t="s">
        <v>187</v>
      </c>
      <c r="D7" s="46" t="s">
        <v>189</v>
      </c>
      <c r="E7" s="47" t="s">
        <v>14</v>
      </c>
      <c r="F7" s="46" t="s">
        <v>191</v>
      </c>
      <c r="G7" s="46" t="s">
        <v>196</v>
      </c>
      <c r="H7" s="48">
        <v>192000</v>
      </c>
      <c r="I7" s="50">
        <f t="shared" si="0"/>
        <v>16000</v>
      </c>
      <c r="J7" s="48">
        <f>192000</f>
        <v>192000</v>
      </c>
      <c r="L7" s="50">
        <f t="shared" ref="L7:L47" si="1">H7/12</f>
        <v>16000</v>
      </c>
    </row>
    <row r="8" spans="1:12" ht="15.75" x14ac:dyDescent="0.25">
      <c r="A8" s="61">
        <v>3</v>
      </c>
      <c r="B8" s="60" t="s">
        <v>151</v>
      </c>
      <c r="C8" s="46" t="s">
        <v>187</v>
      </c>
      <c r="D8" s="46" t="s">
        <v>189</v>
      </c>
      <c r="E8" s="47" t="s">
        <v>18</v>
      </c>
      <c r="F8" s="46" t="s">
        <v>191</v>
      </c>
      <c r="G8" s="46" t="s">
        <v>197</v>
      </c>
      <c r="H8" s="48">
        <v>156000</v>
      </c>
      <c r="I8" s="50">
        <f t="shared" si="0"/>
        <v>13000</v>
      </c>
      <c r="J8" s="48">
        <f>156000</f>
        <v>156000</v>
      </c>
      <c r="L8" s="50">
        <f t="shared" si="1"/>
        <v>13000</v>
      </c>
    </row>
    <row r="9" spans="1:12" ht="15.75" x14ac:dyDescent="0.25">
      <c r="A9" s="61">
        <v>4</v>
      </c>
      <c r="B9" s="60" t="s">
        <v>152</v>
      </c>
      <c r="C9" s="46" t="s">
        <v>188</v>
      </c>
      <c r="D9" s="46" t="s">
        <v>189</v>
      </c>
      <c r="E9" s="47" t="s">
        <v>22</v>
      </c>
      <c r="F9" s="46" t="s">
        <v>191</v>
      </c>
      <c r="G9" s="46" t="s">
        <v>198</v>
      </c>
      <c r="H9" s="48">
        <v>114000</v>
      </c>
      <c r="I9" s="50">
        <f t="shared" si="0"/>
        <v>9500</v>
      </c>
      <c r="J9" s="48">
        <f>114000</f>
        <v>114000</v>
      </c>
      <c r="L9" s="50">
        <f t="shared" si="1"/>
        <v>9500</v>
      </c>
    </row>
    <row r="10" spans="1:12" ht="15.75" x14ac:dyDescent="0.25">
      <c r="A10" s="61">
        <v>5</v>
      </c>
      <c r="B10" s="60" t="s">
        <v>153</v>
      </c>
      <c r="C10" s="46" t="s">
        <v>188</v>
      </c>
      <c r="D10" s="46" t="s">
        <v>189</v>
      </c>
      <c r="E10" s="47" t="s">
        <v>34</v>
      </c>
      <c r="F10" s="46" t="s">
        <v>191</v>
      </c>
      <c r="G10" s="46" t="s">
        <v>199</v>
      </c>
      <c r="H10" s="48">
        <v>114000</v>
      </c>
      <c r="I10" s="50">
        <f t="shared" si="0"/>
        <v>9500</v>
      </c>
      <c r="J10" s="48">
        <f>114000</f>
        <v>114000</v>
      </c>
      <c r="L10" s="50">
        <f t="shared" si="1"/>
        <v>9500</v>
      </c>
    </row>
    <row r="11" spans="1:12" ht="15.75" x14ac:dyDescent="0.25">
      <c r="A11" s="61">
        <v>6</v>
      </c>
      <c r="B11" s="60" t="s">
        <v>154</v>
      </c>
      <c r="C11" s="46" t="s">
        <v>187</v>
      </c>
      <c r="D11" s="46" t="s">
        <v>189</v>
      </c>
      <c r="E11" s="47" t="s">
        <v>37</v>
      </c>
      <c r="F11" s="46" t="s">
        <v>191</v>
      </c>
      <c r="G11" s="46" t="s">
        <v>200</v>
      </c>
      <c r="H11" s="48">
        <v>228000</v>
      </c>
      <c r="I11" s="50">
        <f t="shared" si="0"/>
        <v>19000</v>
      </c>
      <c r="J11" s="48">
        <f>228000</f>
        <v>228000</v>
      </c>
      <c r="L11" s="50">
        <f t="shared" si="1"/>
        <v>19000</v>
      </c>
    </row>
    <row r="12" spans="1:12" ht="15.75" x14ac:dyDescent="0.25">
      <c r="A12" s="61">
        <v>7</v>
      </c>
      <c r="B12" s="60" t="s">
        <v>155</v>
      </c>
      <c r="C12" s="46" t="s">
        <v>188</v>
      </c>
      <c r="D12" s="46" t="s">
        <v>189</v>
      </c>
      <c r="E12" s="47" t="s">
        <v>41</v>
      </c>
      <c r="F12" s="46" t="s">
        <v>191</v>
      </c>
      <c r="G12" s="46" t="s">
        <v>201</v>
      </c>
      <c r="H12" s="48">
        <v>132000</v>
      </c>
      <c r="I12" s="50">
        <f t="shared" si="0"/>
        <v>11000</v>
      </c>
      <c r="J12" s="48">
        <f>132000</f>
        <v>132000</v>
      </c>
      <c r="L12" s="50">
        <f t="shared" si="1"/>
        <v>11000</v>
      </c>
    </row>
    <row r="13" spans="1:12" ht="15.75" x14ac:dyDescent="0.25">
      <c r="A13" s="61">
        <v>8</v>
      </c>
      <c r="B13" s="60" t="s">
        <v>156</v>
      </c>
      <c r="C13" s="46" t="s">
        <v>188</v>
      </c>
      <c r="D13" s="46" t="s">
        <v>189</v>
      </c>
      <c r="E13" s="47" t="s">
        <v>45</v>
      </c>
      <c r="F13" s="46" t="s">
        <v>191</v>
      </c>
      <c r="G13" s="46" t="s">
        <v>202</v>
      </c>
      <c r="H13" s="48">
        <v>78000</v>
      </c>
      <c r="I13" s="50">
        <f t="shared" si="0"/>
        <v>6500</v>
      </c>
      <c r="J13" s="48">
        <f>78000</f>
        <v>78000</v>
      </c>
      <c r="L13" s="50">
        <f t="shared" si="1"/>
        <v>6500</v>
      </c>
    </row>
    <row r="14" spans="1:12" ht="15.75" x14ac:dyDescent="0.25">
      <c r="A14" s="61">
        <v>9</v>
      </c>
      <c r="B14" s="60" t="s">
        <v>157</v>
      </c>
      <c r="C14" s="46" t="s">
        <v>188</v>
      </c>
      <c r="D14" s="46" t="s">
        <v>189</v>
      </c>
      <c r="E14" s="47" t="s">
        <v>48</v>
      </c>
      <c r="F14" s="46" t="s">
        <v>191</v>
      </c>
      <c r="G14" s="46" t="s">
        <v>203</v>
      </c>
      <c r="H14" s="48">
        <v>66000</v>
      </c>
      <c r="I14" s="50">
        <f t="shared" si="0"/>
        <v>5500</v>
      </c>
      <c r="J14" s="48">
        <f>66000</f>
        <v>66000</v>
      </c>
      <c r="L14" s="50">
        <f t="shared" si="1"/>
        <v>5500</v>
      </c>
    </row>
    <row r="15" spans="1:12" ht="15.75" x14ac:dyDescent="0.25">
      <c r="A15" s="61">
        <v>10</v>
      </c>
      <c r="B15" s="60" t="s">
        <v>158</v>
      </c>
      <c r="C15" s="46" t="s">
        <v>188</v>
      </c>
      <c r="D15" s="46" t="s">
        <v>189</v>
      </c>
      <c r="E15" s="47" t="s">
        <v>52</v>
      </c>
      <c r="F15" s="46" t="s">
        <v>191</v>
      </c>
      <c r="G15" s="46" t="s">
        <v>204</v>
      </c>
      <c r="H15" s="48">
        <v>66000</v>
      </c>
      <c r="I15" s="50">
        <f t="shared" si="0"/>
        <v>5500</v>
      </c>
      <c r="J15" s="48">
        <f>66000</f>
        <v>66000</v>
      </c>
      <c r="L15" s="50">
        <f t="shared" si="1"/>
        <v>5500</v>
      </c>
    </row>
    <row r="16" spans="1:12" ht="15.75" x14ac:dyDescent="0.25">
      <c r="A16" s="61">
        <v>11</v>
      </c>
      <c r="B16" s="60" t="s">
        <v>159</v>
      </c>
      <c r="C16" s="46" t="s">
        <v>188</v>
      </c>
      <c r="D16" s="46" t="s">
        <v>189</v>
      </c>
      <c r="E16" s="47" t="s">
        <v>55</v>
      </c>
      <c r="F16" s="46" t="s">
        <v>191</v>
      </c>
      <c r="G16" s="46" t="s">
        <v>205</v>
      </c>
      <c r="H16" s="48">
        <v>102000</v>
      </c>
      <c r="I16" s="50">
        <f t="shared" si="0"/>
        <v>8500</v>
      </c>
      <c r="J16" s="48">
        <f>102000</f>
        <v>102000</v>
      </c>
      <c r="L16" s="50">
        <f t="shared" si="1"/>
        <v>8500</v>
      </c>
    </row>
    <row r="17" spans="1:12" ht="15.75" x14ac:dyDescent="0.25">
      <c r="A17" s="61">
        <v>12</v>
      </c>
      <c r="B17" s="60" t="s">
        <v>160</v>
      </c>
      <c r="C17" s="46" t="s">
        <v>187</v>
      </c>
      <c r="D17" s="46" t="s">
        <v>189</v>
      </c>
      <c r="E17" s="47" t="s">
        <v>59</v>
      </c>
      <c r="F17" s="46" t="s">
        <v>191</v>
      </c>
      <c r="G17" s="46" t="s">
        <v>206</v>
      </c>
      <c r="H17" s="48">
        <f>18000*12</f>
        <v>216000</v>
      </c>
      <c r="I17" s="50">
        <f t="shared" si="0"/>
        <v>18000</v>
      </c>
      <c r="J17" s="49">
        <f>18000*12</f>
        <v>216000</v>
      </c>
      <c r="L17" s="50">
        <f t="shared" si="1"/>
        <v>18000</v>
      </c>
    </row>
    <row r="18" spans="1:12" ht="15.75" x14ac:dyDescent="0.25">
      <c r="A18" s="61">
        <v>13</v>
      </c>
      <c r="B18" s="60" t="s">
        <v>161</v>
      </c>
      <c r="C18" s="46" t="s">
        <v>187</v>
      </c>
      <c r="D18" s="46" t="s">
        <v>189</v>
      </c>
      <c r="E18" s="47" t="s">
        <v>63</v>
      </c>
      <c r="F18" s="46" t="s">
        <v>191</v>
      </c>
      <c r="G18" s="46" t="s">
        <v>207</v>
      </c>
      <c r="H18" s="48">
        <v>180000</v>
      </c>
      <c r="I18" s="51">
        <f t="shared" si="0"/>
        <v>15000</v>
      </c>
      <c r="J18" s="49">
        <f>15000*12</f>
        <v>180000</v>
      </c>
      <c r="L18" s="50">
        <f t="shared" si="1"/>
        <v>15000</v>
      </c>
    </row>
    <row r="19" spans="1:12" ht="15.75" x14ac:dyDescent="0.25">
      <c r="A19" s="61">
        <v>14</v>
      </c>
      <c r="B19" s="60" t="s">
        <v>162</v>
      </c>
      <c r="C19" s="46" t="s">
        <v>188</v>
      </c>
      <c r="D19" s="46" t="s">
        <v>189</v>
      </c>
      <c r="E19" s="47" t="s">
        <v>66</v>
      </c>
      <c r="F19" s="46" t="s">
        <v>191</v>
      </c>
      <c r="G19" s="46" t="s">
        <v>208</v>
      </c>
      <c r="H19" s="48">
        <v>114000</v>
      </c>
      <c r="I19" s="50">
        <f t="shared" si="0"/>
        <v>9500</v>
      </c>
      <c r="J19" s="49">
        <f>114000</f>
        <v>114000</v>
      </c>
      <c r="L19" s="50">
        <f t="shared" si="1"/>
        <v>9500</v>
      </c>
    </row>
    <row r="20" spans="1:12" ht="15.75" x14ac:dyDescent="0.25">
      <c r="A20" s="61">
        <v>15</v>
      </c>
      <c r="B20" s="60" t="s">
        <v>163</v>
      </c>
      <c r="C20" s="46" t="s">
        <v>188</v>
      </c>
      <c r="D20" s="46" t="s">
        <v>189</v>
      </c>
      <c r="E20" s="47" t="s">
        <v>69</v>
      </c>
      <c r="F20" s="46" t="s">
        <v>191</v>
      </c>
      <c r="G20" s="46" t="s">
        <v>209</v>
      </c>
      <c r="H20" s="48">
        <v>114000</v>
      </c>
      <c r="I20" s="50">
        <f t="shared" si="0"/>
        <v>9500</v>
      </c>
      <c r="J20" s="49">
        <f>114000</f>
        <v>114000</v>
      </c>
      <c r="L20" s="50">
        <f t="shared" si="1"/>
        <v>9500</v>
      </c>
    </row>
    <row r="21" spans="1:12" ht="15.75" x14ac:dyDescent="0.25">
      <c r="A21" s="61">
        <v>16</v>
      </c>
      <c r="B21" s="60" t="s">
        <v>164</v>
      </c>
      <c r="C21" s="46" t="s">
        <v>188</v>
      </c>
      <c r="D21" s="46" t="s">
        <v>189</v>
      </c>
      <c r="E21" s="47" t="s">
        <v>71</v>
      </c>
      <c r="F21" s="46" t="s">
        <v>191</v>
      </c>
      <c r="G21" s="46" t="s">
        <v>210</v>
      </c>
      <c r="H21" s="48">
        <v>114000</v>
      </c>
      <c r="I21" s="50">
        <f t="shared" si="0"/>
        <v>9500</v>
      </c>
      <c r="J21" s="49">
        <f>114000</f>
        <v>114000</v>
      </c>
      <c r="L21" s="50">
        <f t="shared" si="1"/>
        <v>9500</v>
      </c>
    </row>
    <row r="22" spans="1:12" ht="15.75" x14ac:dyDescent="0.25">
      <c r="A22" s="61">
        <v>17</v>
      </c>
      <c r="B22" s="60" t="s">
        <v>165</v>
      </c>
      <c r="C22" s="46" t="s">
        <v>188</v>
      </c>
      <c r="D22" s="46" t="s">
        <v>189</v>
      </c>
      <c r="E22" s="47" t="s">
        <v>73</v>
      </c>
      <c r="F22" s="46" t="s">
        <v>191</v>
      </c>
      <c r="G22" s="46" t="s">
        <v>211</v>
      </c>
      <c r="H22" s="48">
        <v>132000</v>
      </c>
      <c r="I22" s="50">
        <f t="shared" si="0"/>
        <v>11000</v>
      </c>
      <c r="J22" s="49">
        <f>132000</f>
        <v>132000</v>
      </c>
      <c r="L22" s="50">
        <f t="shared" si="1"/>
        <v>11000</v>
      </c>
    </row>
    <row r="23" spans="1:12" ht="15.75" x14ac:dyDescent="0.25">
      <c r="A23" s="61">
        <v>18</v>
      </c>
      <c r="B23" s="60" t="s">
        <v>166</v>
      </c>
      <c r="C23" s="46" t="s">
        <v>187</v>
      </c>
      <c r="D23" s="46" t="s">
        <v>189</v>
      </c>
      <c r="E23" s="47" t="s">
        <v>76</v>
      </c>
      <c r="F23" s="46" t="s">
        <v>191</v>
      </c>
      <c r="G23" s="46" t="s">
        <v>212</v>
      </c>
      <c r="H23" s="48">
        <v>216000</v>
      </c>
      <c r="I23" s="50">
        <f t="shared" si="0"/>
        <v>18000</v>
      </c>
      <c r="J23" s="49">
        <f>18000*12</f>
        <v>216000</v>
      </c>
      <c r="L23" s="50">
        <f t="shared" si="1"/>
        <v>18000</v>
      </c>
    </row>
    <row r="24" spans="1:12" ht="15.75" x14ac:dyDescent="0.25">
      <c r="A24" s="61">
        <v>19</v>
      </c>
      <c r="B24" s="60" t="s">
        <v>249</v>
      </c>
      <c r="C24" s="46" t="s">
        <v>187</v>
      </c>
      <c r="D24" s="46" t="s">
        <v>189</v>
      </c>
      <c r="E24" s="47" t="s">
        <v>79</v>
      </c>
      <c r="F24" s="46" t="s">
        <v>191</v>
      </c>
      <c r="G24" s="46" t="s">
        <v>250</v>
      </c>
      <c r="H24" s="48">
        <v>180000</v>
      </c>
      <c r="I24" s="50"/>
      <c r="J24" s="49"/>
      <c r="K24" s="50"/>
      <c r="L24" s="50">
        <f t="shared" si="1"/>
        <v>15000</v>
      </c>
    </row>
    <row r="25" spans="1:12" ht="15.75" x14ac:dyDescent="0.25">
      <c r="A25" s="61">
        <v>20</v>
      </c>
      <c r="B25" s="60" t="s">
        <v>167</v>
      </c>
      <c r="C25" s="46" t="s">
        <v>188</v>
      </c>
      <c r="D25" s="46" t="s">
        <v>189</v>
      </c>
      <c r="E25" s="47" t="s">
        <v>83</v>
      </c>
      <c r="F25" s="46" t="s">
        <v>191</v>
      </c>
      <c r="G25" s="46" t="s">
        <v>213</v>
      </c>
      <c r="H25" s="48">
        <v>84000</v>
      </c>
      <c r="I25" s="50">
        <f t="shared" si="0"/>
        <v>7000</v>
      </c>
      <c r="J25" s="49">
        <f>84000</f>
        <v>84000</v>
      </c>
      <c r="L25" s="50">
        <f t="shared" si="1"/>
        <v>7000</v>
      </c>
    </row>
    <row r="26" spans="1:12" ht="15.75" x14ac:dyDescent="0.25">
      <c r="A26" s="61">
        <v>21</v>
      </c>
      <c r="B26" s="60" t="s">
        <v>168</v>
      </c>
      <c r="C26" s="46" t="s">
        <v>187</v>
      </c>
      <c r="D26" s="46" t="s">
        <v>189</v>
      </c>
      <c r="E26" s="47" t="s">
        <v>86</v>
      </c>
      <c r="F26" s="46" t="s">
        <v>191</v>
      </c>
      <c r="G26" s="46" t="s">
        <v>214</v>
      </c>
      <c r="H26" s="48">
        <v>156000</v>
      </c>
      <c r="I26" s="50">
        <f t="shared" si="0"/>
        <v>13000</v>
      </c>
      <c r="J26" s="49">
        <f>156000</f>
        <v>156000</v>
      </c>
      <c r="L26" s="50">
        <f t="shared" si="1"/>
        <v>13000</v>
      </c>
    </row>
    <row r="27" spans="1:12" ht="15.75" x14ac:dyDescent="0.25">
      <c r="A27" s="61">
        <v>22</v>
      </c>
      <c r="B27" s="60" t="s">
        <v>169</v>
      </c>
      <c r="C27" s="46" t="s">
        <v>187</v>
      </c>
      <c r="D27" s="46" t="s">
        <v>189</v>
      </c>
      <c r="E27" s="47" t="s">
        <v>90</v>
      </c>
      <c r="F27" s="46" t="s">
        <v>191</v>
      </c>
      <c r="G27" s="46" t="s">
        <v>215</v>
      </c>
      <c r="H27" s="48">
        <v>180000</v>
      </c>
      <c r="I27" s="50">
        <f t="shared" si="0"/>
        <v>15000</v>
      </c>
      <c r="J27" s="49">
        <f>180000</f>
        <v>180000</v>
      </c>
      <c r="L27" s="50">
        <f t="shared" si="1"/>
        <v>15000</v>
      </c>
    </row>
    <row r="28" spans="1:12" ht="15.75" x14ac:dyDescent="0.25">
      <c r="A28" s="61">
        <v>23</v>
      </c>
      <c r="B28" s="60" t="s">
        <v>170</v>
      </c>
      <c r="C28" s="46" t="s">
        <v>187</v>
      </c>
      <c r="D28" s="46" t="s">
        <v>189</v>
      </c>
      <c r="E28" s="47" t="s">
        <v>93</v>
      </c>
      <c r="F28" s="46" t="s">
        <v>191</v>
      </c>
      <c r="G28" s="46" t="s">
        <v>216</v>
      </c>
      <c r="H28" s="48">
        <v>156000</v>
      </c>
      <c r="I28" s="50">
        <f t="shared" si="0"/>
        <v>13000</v>
      </c>
      <c r="J28" s="49">
        <f>156000</f>
        <v>156000</v>
      </c>
      <c r="L28" s="50">
        <f t="shared" si="1"/>
        <v>13000</v>
      </c>
    </row>
    <row r="29" spans="1:12" ht="15.75" x14ac:dyDescent="0.25">
      <c r="A29" s="61">
        <v>24</v>
      </c>
      <c r="B29" s="60" t="s">
        <v>171</v>
      </c>
      <c r="C29" s="46" t="s">
        <v>187</v>
      </c>
      <c r="D29" s="46" t="s">
        <v>189</v>
      </c>
      <c r="E29" s="47" t="s">
        <v>95</v>
      </c>
      <c r="F29" s="46" t="s">
        <v>191</v>
      </c>
      <c r="G29" s="46" t="s">
        <v>217</v>
      </c>
      <c r="H29" s="48">
        <v>156000</v>
      </c>
      <c r="I29" s="50">
        <f t="shared" si="0"/>
        <v>13000</v>
      </c>
      <c r="J29" s="49">
        <f>156000</f>
        <v>156000</v>
      </c>
      <c r="L29" s="50">
        <f t="shared" si="1"/>
        <v>13000</v>
      </c>
    </row>
    <row r="30" spans="1:12" ht="15.75" x14ac:dyDescent="0.25">
      <c r="A30" s="61">
        <v>25</v>
      </c>
      <c r="B30" s="60" t="s">
        <v>172</v>
      </c>
      <c r="C30" s="46" t="s">
        <v>187</v>
      </c>
      <c r="D30" s="46" t="s">
        <v>189</v>
      </c>
      <c r="E30" s="47" t="s">
        <v>97</v>
      </c>
      <c r="F30" s="46" t="s">
        <v>191</v>
      </c>
      <c r="G30" s="46" t="s">
        <v>218</v>
      </c>
      <c r="H30" s="48">
        <v>39000</v>
      </c>
      <c r="I30" s="50">
        <f t="shared" si="0"/>
        <v>13000</v>
      </c>
      <c r="J30" s="49">
        <f>13000*12</f>
        <v>156000</v>
      </c>
      <c r="L30" s="50">
        <f t="shared" si="1"/>
        <v>3250</v>
      </c>
    </row>
    <row r="31" spans="1:12" ht="15.75" x14ac:dyDescent="0.25">
      <c r="A31" s="61">
        <v>26</v>
      </c>
      <c r="B31" s="60" t="s">
        <v>173</v>
      </c>
      <c r="C31" s="46" t="s">
        <v>187</v>
      </c>
      <c r="D31" s="46" t="s">
        <v>189</v>
      </c>
      <c r="E31" s="47" t="s">
        <v>99</v>
      </c>
      <c r="F31" s="46" t="s">
        <v>191</v>
      </c>
      <c r="G31" s="46" t="s">
        <v>219</v>
      </c>
      <c r="H31" s="48">
        <v>156000</v>
      </c>
      <c r="I31" s="50">
        <f t="shared" si="0"/>
        <v>13000</v>
      </c>
      <c r="J31" s="49">
        <f>156000</f>
        <v>156000</v>
      </c>
      <c r="L31" s="50">
        <f t="shared" si="1"/>
        <v>13000</v>
      </c>
    </row>
    <row r="32" spans="1:12" ht="15.75" x14ac:dyDescent="0.25">
      <c r="A32" s="61">
        <v>27</v>
      </c>
      <c r="B32" s="60" t="s">
        <v>174</v>
      </c>
      <c r="C32" s="46" t="s">
        <v>187</v>
      </c>
      <c r="D32" s="46" t="s">
        <v>189</v>
      </c>
      <c r="E32" s="47" t="s">
        <v>102</v>
      </c>
      <c r="F32" s="46" t="s">
        <v>191</v>
      </c>
      <c r="G32" s="46" t="s">
        <v>220</v>
      </c>
      <c r="H32" s="48">
        <v>156000</v>
      </c>
      <c r="I32" s="50">
        <f t="shared" si="0"/>
        <v>13000</v>
      </c>
      <c r="J32" s="49">
        <f>156000</f>
        <v>156000</v>
      </c>
      <c r="L32" s="50">
        <f t="shared" si="1"/>
        <v>13000</v>
      </c>
    </row>
    <row r="33" spans="1:12" ht="15.75" x14ac:dyDescent="0.25">
      <c r="A33" s="61">
        <v>28</v>
      </c>
      <c r="B33" s="60" t="s">
        <v>175</v>
      </c>
      <c r="C33" s="46" t="s">
        <v>187</v>
      </c>
      <c r="D33" s="46" t="s">
        <v>189</v>
      </c>
      <c r="E33" s="47" t="s">
        <v>104</v>
      </c>
      <c r="F33" s="46" t="s">
        <v>191</v>
      </c>
      <c r="G33" s="46" t="s">
        <v>221</v>
      </c>
      <c r="H33" s="48">
        <v>156000</v>
      </c>
      <c r="I33" s="50">
        <f t="shared" si="0"/>
        <v>13000</v>
      </c>
      <c r="J33" s="49">
        <f>156000</f>
        <v>156000</v>
      </c>
      <c r="L33" s="50">
        <f t="shared" si="1"/>
        <v>13000</v>
      </c>
    </row>
    <row r="34" spans="1:12" ht="15.75" x14ac:dyDescent="0.25">
      <c r="A34" s="61">
        <v>29</v>
      </c>
      <c r="B34" s="60" t="s">
        <v>176</v>
      </c>
      <c r="C34" s="46" t="s">
        <v>188</v>
      </c>
      <c r="D34" s="46" t="s">
        <v>189</v>
      </c>
      <c r="E34" s="47" t="s">
        <v>106</v>
      </c>
      <c r="F34" s="46" t="s">
        <v>191</v>
      </c>
      <c r="G34" s="46" t="s">
        <v>222</v>
      </c>
      <c r="H34" s="48">
        <v>156000</v>
      </c>
      <c r="I34" s="50">
        <f t="shared" si="0"/>
        <v>13000</v>
      </c>
      <c r="J34" s="49">
        <f>156000</f>
        <v>156000</v>
      </c>
      <c r="L34" s="50">
        <f t="shared" si="1"/>
        <v>13000</v>
      </c>
    </row>
    <row r="35" spans="1:12" ht="15.75" x14ac:dyDescent="0.25">
      <c r="A35" s="61">
        <v>30</v>
      </c>
      <c r="B35" s="60" t="s">
        <v>177</v>
      </c>
      <c r="C35" s="46" t="s">
        <v>187</v>
      </c>
      <c r="D35" s="46" t="s">
        <v>189</v>
      </c>
      <c r="E35" s="47" t="s">
        <v>108</v>
      </c>
      <c r="F35" s="46" t="s">
        <v>191</v>
      </c>
      <c r="G35" s="46" t="s">
        <v>223</v>
      </c>
      <c r="H35" s="48">
        <v>156000</v>
      </c>
      <c r="I35" s="50">
        <f t="shared" si="0"/>
        <v>13000</v>
      </c>
      <c r="J35" s="49">
        <f>156000</f>
        <v>156000</v>
      </c>
      <c r="L35" s="50">
        <f t="shared" si="1"/>
        <v>13000</v>
      </c>
    </row>
    <row r="36" spans="1:12" ht="15.75" x14ac:dyDescent="0.25">
      <c r="A36" s="61">
        <v>31</v>
      </c>
      <c r="B36" s="60" t="s">
        <v>178</v>
      </c>
      <c r="C36" s="46" t="s">
        <v>188</v>
      </c>
      <c r="D36" s="46" t="s">
        <v>189</v>
      </c>
      <c r="E36" s="47" t="s">
        <v>110</v>
      </c>
      <c r="F36" s="46" t="s">
        <v>191</v>
      </c>
      <c r="G36" s="46" t="s">
        <v>224</v>
      </c>
      <c r="H36" s="48">
        <v>114000</v>
      </c>
      <c r="I36" s="50">
        <f t="shared" si="0"/>
        <v>9500</v>
      </c>
      <c r="J36" s="49">
        <f>114000</f>
        <v>114000</v>
      </c>
      <c r="L36" s="50">
        <f t="shared" si="1"/>
        <v>9500</v>
      </c>
    </row>
    <row r="37" spans="1:12" ht="15.75" x14ac:dyDescent="0.25">
      <c r="A37" s="61">
        <v>32</v>
      </c>
      <c r="B37" s="60" t="s">
        <v>179</v>
      </c>
      <c r="C37" s="46" t="s">
        <v>188</v>
      </c>
      <c r="D37" s="46" t="s">
        <v>189</v>
      </c>
      <c r="E37" s="47" t="s">
        <v>113</v>
      </c>
      <c r="F37" s="46" t="s">
        <v>191</v>
      </c>
      <c r="G37" s="46" t="s">
        <v>225</v>
      </c>
      <c r="H37" s="48">
        <v>114000</v>
      </c>
      <c r="I37" s="50">
        <f t="shared" si="0"/>
        <v>9500</v>
      </c>
      <c r="J37" s="49">
        <f>9500*12</f>
        <v>114000</v>
      </c>
      <c r="L37" s="50">
        <f t="shared" si="1"/>
        <v>9500</v>
      </c>
    </row>
    <row r="38" spans="1:12" ht="15.75" x14ac:dyDescent="0.25">
      <c r="A38" s="61">
        <v>33</v>
      </c>
      <c r="B38" s="60" t="s">
        <v>180</v>
      </c>
      <c r="C38" s="46" t="s">
        <v>188</v>
      </c>
      <c r="D38" s="46" t="s">
        <v>189</v>
      </c>
      <c r="E38" s="47" t="s">
        <v>115</v>
      </c>
      <c r="F38" s="46" t="s">
        <v>191</v>
      </c>
      <c r="G38" s="46" t="s">
        <v>226</v>
      </c>
      <c r="H38" s="48">
        <v>114000</v>
      </c>
      <c r="I38" s="50">
        <f t="shared" si="0"/>
        <v>9500</v>
      </c>
      <c r="J38" s="49">
        <f>9500*12</f>
        <v>114000</v>
      </c>
      <c r="L38" s="50">
        <f t="shared" si="1"/>
        <v>9500</v>
      </c>
    </row>
    <row r="39" spans="1:12" ht="15.75" x14ac:dyDescent="0.25">
      <c r="A39" s="61">
        <v>34</v>
      </c>
      <c r="B39" s="60" t="s">
        <v>181</v>
      </c>
      <c r="C39" s="46" t="s">
        <v>188</v>
      </c>
      <c r="D39" s="46" t="s">
        <v>189</v>
      </c>
      <c r="E39" s="47" t="s">
        <v>117</v>
      </c>
      <c r="F39" s="46" t="s">
        <v>191</v>
      </c>
      <c r="G39" s="46" t="s">
        <v>227</v>
      </c>
      <c r="H39" s="48">
        <v>114000</v>
      </c>
      <c r="I39" s="50">
        <f t="shared" si="0"/>
        <v>9500</v>
      </c>
      <c r="J39" s="49">
        <f>9500*12</f>
        <v>114000</v>
      </c>
      <c r="L39" s="50">
        <f t="shared" si="1"/>
        <v>9500</v>
      </c>
    </row>
    <row r="40" spans="1:12" ht="15.75" x14ac:dyDescent="0.25">
      <c r="A40" s="61">
        <v>35</v>
      </c>
      <c r="B40" s="60" t="s">
        <v>182</v>
      </c>
      <c r="C40" s="46" t="s">
        <v>188</v>
      </c>
      <c r="D40" s="46" t="s">
        <v>189</v>
      </c>
      <c r="E40" s="47" t="s">
        <v>122</v>
      </c>
      <c r="F40" s="46" t="s">
        <v>191</v>
      </c>
      <c r="G40" s="46" t="s">
        <v>228</v>
      </c>
      <c r="H40" s="48">
        <v>60000</v>
      </c>
      <c r="I40" s="50">
        <f t="shared" si="0"/>
        <v>5000</v>
      </c>
      <c r="J40" s="49">
        <f>5000*12</f>
        <v>60000</v>
      </c>
      <c r="L40" s="50">
        <f t="shared" si="1"/>
        <v>5000</v>
      </c>
    </row>
    <row r="41" spans="1:12" ht="15.75" x14ac:dyDescent="0.25">
      <c r="A41" s="61">
        <v>36</v>
      </c>
      <c r="B41" s="60" t="s">
        <v>183</v>
      </c>
      <c r="C41" s="46" t="s">
        <v>187</v>
      </c>
      <c r="D41" s="46" t="s">
        <v>189</v>
      </c>
      <c r="E41" s="47" t="s">
        <v>125</v>
      </c>
      <c r="F41" s="46" t="s">
        <v>195</v>
      </c>
      <c r="G41" s="46" t="s">
        <v>232</v>
      </c>
      <c r="H41" s="48">
        <v>198000</v>
      </c>
      <c r="I41" s="50">
        <f t="shared" si="0"/>
        <v>18000</v>
      </c>
      <c r="J41" s="49">
        <f>18000*12</f>
        <v>216000</v>
      </c>
      <c r="L41" s="50">
        <f t="shared" si="1"/>
        <v>16500</v>
      </c>
    </row>
    <row r="42" spans="1:12" ht="15.75" x14ac:dyDescent="0.25">
      <c r="A42" s="61">
        <v>37</v>
      </c>
      <c r="B42" s="60" t="s">
        <v>184</v>
      </c>
      <c r="C42" s="46" t="s">
        <v>187</v>
      </c>
      <c r="D42" s="46" t="s">
        <v>189</v>
      </c>
      <c r="E42" s="47" t="s">
        <v>129</v>
      </c>
      <c r="F42" s="46" t="s">
        <v>194</v>
      </c>
      <c r="G42" s="46" t="s">
        <v>229</v>
      </c>
      <c r="H42" s="48">
        <v>220000</v>
      </c>
      <c r="I42" s="50">
        <f t="shared" si="0"/>
        <v>20000</v>
      </c>
      <c r="J42" s="49">
        <f>20000*12</f>
        <v>240000</v>
      </c>
      <c r="L42" s="50">
        <f t="shared" si="1"/>
        <v>18333.333333333332</v>
      </c>
    </row>
    <row r="43" spans="1:12" ht="15.75" x14ac:dyDescent="0.25">
      <c r="A43" s="61">
        <v>38</v>
      </c>
      <c r="B43" s="60" t="s">
        <v>185</v>
      </c>
      <c r="C43" s="46" t="s">
        <v>188</v>
      </c>
      <c r="D43" s="46" t="s">
        <v>189</v>
      </c>
      <c r="E43" s="47" t="s">
        <v>132</v>
      </c>
      <c r="F43" s="46" t="s">
        <v>193</v>
      </c>
      <c r="G43" s="46" t="s">
        <v>230</v>
      </c>
      <c r="H43" s="48">
        <v>143000</v>
      </c>
      <c r="I43" s="50"/>
      <c r="J43" s="49"/>
      <c r="L43" s="50">
        <f t="shared" si="1"/>
        <v>11916.666666666666</v>
      </c>
    </row>
    <row r="44" spans="1:12" ht="15.75" x14ac:dyDescent="0.25">
      <c r="A44" s="61">
        <v>39</v>
      </c>
      <c r="B44" s="60" t="s">
        <v>186</v>
      </c>
      <c r="C44" s="46" t="s">
        <v>188</v>
      </c>
      <c r="D44" s="46" t="s">
        <v>189</v>
      </c>
      <c r="E44" s="47" t="s">
        <v>134</v>
      </c>
      <c r="F44" s="46" t="s">
        <v>192</v>
      </c>
      <c r="G44" s="46" t="s">
        <v>237</v>
      </c>
      <c r="H44" s="48">
        <v>83862.070000000007</v>
      </c>
      <c r="I44" s="50"/>
      <c r="J44" s="49"/>
      <c r="L44" s="50">
        <f t="shared" si="1"/>
        <v>6988.5058333333336</v>
      </c>
    </row>
    <row r="45" spans="1:12" ht="15.75" x14ac:dyDescent="0.25">
      <c r="A45" s="61">
        <v>40</v>
      </c>
      <c r="B45" s="60" t="s">
        <v>233</v>
      </c>
      <c r="C45" s="46" t="s">
        <v>188</v>
      </c>
      <c r="D45" s="46" t="s">
        <v>189</v>
      </c>
      <c r="E45" s="47" t="s">
        <v>247</v>
      </c>
      <c r="F45" s="46" t="s">
        <v>248</v>
      </c>
      <c r="G45" s="46" t="s">
        <v>234</v>
      </c>
      <c r="H45" s="48">
        <v>200000</v>
      </c>
      <c r="I45" s="50"/>
      <c r="J45" s="49"/>
      <c r="L45" s="50">
        <f t="shared" si="1"/>
        <v>16666.666666666668</v>
      </c>
    </row>
    <row r="46" spans="1:12" ht="15.75" x14ac:dyDescent="0.25">
      <c r="A46" s="61">
        <v>41</v>
      </c>
      <c r="B46" s="60" t="s">
        <v>235</v>
      </c>
      <c r="C46" s="46" t="s">
        <v>187</v>
      </c>
      <c r="D46" s="46" t="s">
        <v>189</v>
      </c>
      <c r="E46" s="47" t="s">
        <v>246</v>
      </c>
      <c r="F46" s="46" t="s">
        <v>245</v>
      </c>
      <c r="G46" s="46" t="s">
        <v>236</v>
      </c>
      <c r="H46" s="48">
        <v>109633.33</v>
      </c>
      <c r="I46" s="50"/>
      <c r="J46" s="49"/>
      <c r="L46" s="50">
        <f t="shared" si="1"/>
        <v>9136.1108333333341</v>
      </c>
    </row>
    <row r="47" spans="1:12" ht="15.75" x14ac:dyDescent="0.25">
      <c r="A47" s="61">
        <v>42</v>
      </c>
      <c r="B47" s="60" t="s">
        <v>238</v>
      </c>
      <c r="C47" s="46" t="s">
        <v>188</v>
      </c>
      <c r="D47" s="46" t="s">
        <v>189</v>
      </c>
      <c r="E47" s="47" t="s">
        <v>243</v>
      </c>
      <c r="F47" s="46" t="s">
        <v>244</v>
      </c>
      <c r="G47" s="46" t="s">
        <v>239</v>
      </c>
      <c r="H47" s="48">
        <v>73548.39</v>
      </c>
      <c r="I47" s="50"/>
      <c r="J47" s="49"/>
      <c r="L47" s="50">
        <f t="shared" si="1"/>
        <v>6129.0325000000003</v>
      </c>
    </row>
    <row r="48" spans="1:12" ht="15.75" hidden="1" x14ac:dyDescent="0.25">
      <c r="A48" s="61">
        <v>42</v>
      </c>
      <c r="B48" s="59" t="s">
        <v>241</v>
      </c>
      <c r="C48" s="46" t="s">
        <v>188</v>
      </c>
      <c r="D48" s="46" t="s">
        <v>189</v>
      </c>
      <c r="E48" s="61" t="s">
        <v>242</v>
      </c>
      <c r="F48" s="58"/>
      <c r="G48" s="58"/>
      <c r="H48" s="48">
        <v>41338.71</v>
      </c>
      <c r="I48" s="50">
        <f t="shared" si="0"/>
        <v>13000</v>
      </c>
      <c r="J48" s="49">
        <f>13000*12</f>
        <v>156000</v>
      </c>
    </row>
    <row r="49" spans="1:10" ht="15.75" hidden="1" x14ac:dyDescent="0.25">
      <c r="A49" s="61">
        <v>43</v>
      </c>
      <c r="B49" s="59" t="s">
        <v>240</v>
      </c>
      <c r="C49" s="46" t="s">
        <v>187</v>
      </c>
      <c r="D49" s="46" t="s">
        <v>189</v>
      </c>
      <c r="E49" s="58"/>
      <c r="F49" s="58"/>
      <c r="G49" s="58"/>
      <c r="H49" s="48"/>
      <c r="I49" s="50">
        <f t="shared" si="0"/>
        <v>8000</v>
      </c>
      <c r="J49" s="49">
        <f>8000*12</f>
        <v>96000</v>
      </c>
    </row>
    <row r="50" spans="1:10" ht="15.75" x14ac:dyDescent="0.25">
      <c r="A50" s="52"/>
      <c r="B50" s="53"/>
      <c r="C50" s="54"/>
      <c r="D50" s="54"/>
      <c r="E50" s="55"/>
      <c r="F50" s="54"/>
      <c r="G50" s="54"/>
      <c r="H50" s="56"/>
      <c r="I50" s="50"/>
      <c r="J50" s="57"/>
    </row>
    <row r="51" spans="1:10" ht="15.75" x14ac:dyDescent="0.25">
      <c r="A51" s="52"/>
      <c r="I51" s="50"/>
      <c r="J51" s="57"/>
    </row>
    <row r="52" spans="1:10" x14ac:dyDescent="0.25">
      <c r="H52" t="s">
        <v>231</v>
      </c>
    </row>
    <row r="54" spans="1:10" x14ac:dyDescent="0.25">
      <c r="H54" s="50"/>
    </row>
  </sheetData>
  <mergeCells count="3">
    <mergeCell ref="A1:H1"/>
    <mergeCell ref="A2:H2"/>
    <mergeCell ref="A3:H3"/>
  </mergeCells>
  <pageMargins left="0.70866141732283472" right="0.70866141732283472" top="0.74803149606299213" bottom="0.74803149606299213" header="0.31496062992125984" footer="0.31496062992125984"/>
  <pageSetup scale="75" orientation="portrait" horizont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56"/>
  <sheetViews>
    <sheetView topLeftCell="F1" workbookViewId="0">
      <selection activeCell="I7" sqref="I7"/>
    </sheetView>
  </sheetViews>
  <sheetFormatPr baseColWidth="10" defaultRowHeight="15" x14ac:dyDescent="0.25"/>
  <cols>
    <col min="1" max="1" width="7.5703125" customWidth="1"/>
    <col min="2" max="2" width="3.42578125" customWidth="1"/>
    <col min="3" max="3" width="25.7109375" customWidth="1"/>
    <col min="4" max="4" width="32.7109375" customWidth="1"/>
    <col min="5" max="5" width="22.5703125" customWidth="1"/>
    <col min="6" max="6" width="13" customWidth="1"/>
    <col min="7" max="7" width="46.140625" customWidth="1"/>
    <col min="8" max="8" width="31.7109375" bestFit="1" customWidth="1"/>
    <col min="9" max="9" width="32.5703125" style="72" customWidth="1"/>
    <col min="10" max="10" width="12" hidden="1" customWidth="1"/>
    <col min="11" max="11" width="13.7109375" hidden="1" customWidth="1"/>
    <col min="12" max="15" width="13.7109375" customWidth="1"/>
    <col min="16" max="16" width="32.28515625" hidden="1" customWidth="1"/>
    <col min="17" max="17" width="12" hidden="1" customWidth="1"/>
  </cols>
  <sheetData>
    <row r="1" spans="2:17" x14ac:dyDescent="0.25">
      <c r="B1" s="105" t="s">
        <v>140</v>
      </c>
      <c r="C1" s="105"/>
      <c r="D1" s="105"/>
      <c r="E1" s="105"/>
      <c r="F1" s="105"/>
      <c r="G1" s="105"/>
      <c r="H1" s="105"/>
      <c r="I1" s="105"/>
    </row>
    <row r="2" spans="2:17" x14ac:dyDescent="0.25">
      <c r="B2" s="105" t="s">
        <v>141</v>
      </c>
      <c r="C2" s="105"/>
      <c r="D2" s="105"/>
      <c r="E2" s="105"/>
      <c r="F2" s="105"/>
      <c r="G2" s="105"/>
      <c r="H2" s="105"/>
      <c r="I2" s="105"/>
    </row>
    <row r="3" spans="2:17" x14ac:dyDescent="0.25">
      <c r="B3" s="105" t="s">
        <v>149</v>
      </c>
      <c r="C3" s="105"/>
      <c r="D3" s="105"/>
      <c r="E3" s="105"/>
      <c r="F3" s="105"/>
      <c r="G3" s="105"/>
      <c r="H3" s="105"/>
      <c r="I3" s="105"/>
    </row>
    <row r="4" spans="2:17" x14ac:dyDescent="0.25">
      <c r="B4" s="45"/>
      <c r="C4" s="45"/>
      <c r="D4" s="45"/>
      <c r="E4" s="45"/>
      <c r="F4" s="45"/>
      <c r="G4" s="45"/>
      <c r="H4" s="45"/>
      <c r="I4" s="69"/>
    </row>
    <row r="5" spans="2:17" ht="30" x14ac:dyDescent="0.25">
      <c r="B5" s="63" t="s">
        <v>1</v>
      </c>
      <c r="C5" s="63" t="s">
        <v>253</v>
      </c>
      <c r="D5" s="63" t="s">
        <v>142</v>
      </c>
      <c r="E5" s="63" t="s">
        <v>143</v>
      </c>
      <c r="F5" s="63" t="s">
        <v>144</v>
      </c>
      <c r="G5" s="64" t="s">
        <v>252</v>
      </c>
      <c r="H5" s="64" t="s">
        <v>261</v>
      </c>
      <c r="I5" s="63" t="s">
        <v>262</v>
      </c>
      <c r="J5" s="76"/>
      <c r="K5" s="76"/>
      <c r="L5" s="63" t="s">
        <v>313</v>
      </c>
      <c r="M5" s="64" t="s">
        <v>322</v>
      </c>
      <c r="N5" s="64" t="s">
        <v>324</v>
      </c>
      <c r="O5" s="63" t="s">
        <v>323</v>
      </c>
    </row>
    <row r="6" spans="2:17" ht="15.75" x14ac:dyDescent="0.25">
      <c r="B6" s="61">
        <v>1</v>
      </c>
      <c r="C6" s="109" t="s">
        <v>254</v>
      </c>
      <c r="D6" s="60" t="s">
        <v>136</v>
      </c>
      <c r="E6" s="46" t="s">
        <v>187</v>
      </c>
      <c r="F6" s="46" t="s">
        <v>189</v>
      </c>
      <c r="G6" s="46" t="s">
        <v>265</v>
      </c>
      <c r="H6" s="46" t="s">
        <v>138</v>
      </c>
      <c r="I6" s="70" t="s">
        <v>309</v>
      </c>
      <c r="J6" s="50"/>
      <c r="K6" s="73"/>
      <c r="L6" s="48">
        <v>17765</v>
      </c>
      <c r="M6" s="48">
        <v>2235</v>
      </c>
      <c r="N6" s="48">
        <v>375</v>
      </c>
      <c r="O6" s="48">
        <f>L6+M6+N6</f>
        <v>20375</v>
      </c>
      <c r="Q6" s="50"/>
    </row>
    <row r="7" spans="2:17" ht="15.75" x14ac:dyDescent="0.25">
      <c r="B7" s="61">
        <v>2</v>
      </c>
      <c r="C7" s="110"/>
      <c r="D7" s="60" t="s">
        <v>183</v>
      </c>
      <c r="E7" s="46" t="s">
        <v>187</v>
      </c>
      <c r="F7" s="46" t="s">
        <v>189</v>
      </c>
      <c r="G7" s="46" t="s">
        <v>266</v>
      </c>
      <c r="H7" s="46" t="s">
        <v>126</v>
      </c>
      <c r="I7" s="70" t="s">
        <v>304</v>
      </c>
      <c r="J7" s="50"/>
      <c r="K7" s="73"/>
      <c r="L7" s="48">
        <v>10949</v>
      </c>
      <c r="M7" s="48">
        <v>2235</v>
      </c>
      <c r="N7" s="48">
        <v>375</v>
      </c>
      <c r="O7" s="48">
        <f t="shared" ref="O7:O53" si="0">L7+M7+N7</f>
        <v>13559</v>
      </c>
      <c r="P7" s="74" t="s">
        <v>305</v>
      </c>
      <c r="Q7" s="50"/>
    </row>
    <row r="8" spans="2:17" ht="15.75" x14ac:dyDescent="0.25">
      <c r="B8" s="61">
        <v>3</v>
      </c>
      <c r="C8" s="111"/>
      <c r="D8" s="60" t="s">
        <v>256</v>
      </c>
      <c r="E8" s="46" t="s">
        <v>188</v>
      </c>
      <c r="F8" s="46" t="s">
        <v>189</v>
      </c>
      <c r="G8" s="46" t="s">
        <v>283</v>
      </c>
      <c r="H8" s="46" t="s">
        <v>284</v>
      </c>
      <c r="I8" s="70" t="s">
        <v>304</v>
      </c>
      <c r="J8" s="50"/>
      <c r="K8" s="73"/>
      <c r="L8" s="48">
        <v>10949</v>
      </c>
      <c r="M8" s="48">
        <v>2235</v>
      </c>
      <c r="N8" s="48">
        <v>375</v>
      </c>
      <c r="O8" s="48">
        <f t="shared" si="0"/>
        <v>13559</v>
      </c>
      <c r="Q8" s="50"/>
    </row>
    <row r="9" spans="2:17" ht="15.75" x14ac:dyDescent="0.25">
      <c r="B9" s="61">
        <v>4</v>
      </c>
      <c r="C9" s="109" t="s">
        <v>255</v>
      </c>
      <c r="D9" s="60" t="s">
        <v>150</v>
      </c>
      <c r="E9" s="46" t="s">
        <v>187</v>
      </c>
      <c r="F9" s="46" t="s">
        <v>189</v>
      </c>
      <c r="G9" s="46" t="s">
        <v>267</v>
      </c>
      <c r="H9" s="46" t="s">
        <v>285</v>
      </c>
      <c r="I9" s="70" t="s">
        <v>314</v>
      </c>
      <c r="J9" s="50"/>
      <c r="K9" s="73"/>
      <c r="L9" s="48">
        <v>6759</v>
      </c>
      <c r="M9" s="48">
        <v>2235</v>
      </c>
      <c r="N9" s="48">
        <v>375</v>
      </c>
      <c r="O9" s="48">
        <f t="shared" si="0"/>
        <v>9369</v>
      </c>
      <c r="P9" s="74" t="s">
        <v>305</v>
      </c>
      <c r="Q9" s="50"/>
    </row>
    <row r="10" spans="2:17" ht="15.75" x14ac:dyDescent="0.25">
      <c r="B10" s="61">
        <v>5</v>
      </c>
      <c r="C10" s="110"/>
      <c r="D10" s="60" t="s">
        <v>151</v>
      </c>
      <c r="E10" s="46" t="s">
        <v>187</v>
      </c>
      <c r="F10" s="46" t="s">
        <v>189</v>
      </c>
      <c r="G10" s="46" t="s">
        <v>267</v>
      </c>
      <c r="H10" s="46" t="s">
        <v>285</v>
      </c>
      <c r="I10" s="70" t="s">
        <v>314</v>
      </c>
      <c r="J10" s="50"/>
      <c r="K10" s="73"/>
      <c r="L10" s="48">
        <v>6759</v>
      </c>
      <c r="M10" s="48">
        <v>2235</v>
      </c>
      <c r="N10" s="48">
        <v>375</v>
      </c>
      <c r="O10" s="48">
        <f t="shared" si="0"/>
        <v>9369</v>
      </c>
      <c r="P10" s="74" t="s">
        <v>305</v>
      </c>
      <c r="Q10" s="50"/>
    </row>
    <row r="11" spans="2:17" ht="15.75" x14ac:dyDescent="0.25">
      <c r="B11" s="61">
        <v>6</v>
      </c>
      <c r="C11" s="111"/>
      <c r="D11" s="60" t="s">
        <v>256</v>
      </c>
      <c r="E11" s="46" t="s">
        <v>187</v>
      </c>
      <c r="F11" s="46" t="s">
        <v>189</v>
      </c>
      <c r="G11" s="46" t="s">
        <v>267</v>
      </c>
      <c r="H11" s="46" t="s">
        <v>285</v>
      </c>
      <c r="I11" s="70" t="s">
        <v>314</v>
      </c>
      <c r="J11" s="50"/>
      <c r="K11" s="73"/>
      <c r="L11" s="48">
        <v>6759</v>
      </c>
      <c r="M11" s="48">
        <v>2235</v>
      </c>
      <c r="N11" s="48">
        <v>375</v>
      </c>
      <c r="O11" s="48">
        <f t="shared" si="0"/>
        <v>9369</v>
      </c>
      <c r="P11" s="74" t="s">
        <v>305</v>
      </c>
      <c r="Q11" s="50"/>
    </row>
    <row r="12" spans="2:17" ht="15.75" x14ac:dyDescent="0.25">
      <c r="B12" s="61">
        <v>7</v>
      </c>
      <c r="C12" s="109" t="s">
        <v>258</v>
      </c>
      <c r="D12" s="60" t="s">
        <v>154</v>
      </c>
      <c r="E12" s="46" t="s">
        <v>187</v>
      </c>
      <c r="F12" s="46" t="s">
        <v>189</v>
      </c>
      <c r="G12" s="46" t="s">
        <v>268</v>
      </c>
      <c r="H12" s="46" t="s">
        <v>286</v>
      </c>
      <c r="I12" s="70" t="s">
        <v>304</v>
      </c>
      <c r="J12" s="50"/>
      <c r="K12" s="73"/>
      <c r="L12" s="48">
        <v>10949</v>
      </c>
      <c r="M12" s="48">
        <v>2235</v>
      </c>
      <c r="N12" s="48">
        <v>375</v>
      </c>
      <c r="O12" s="48">
        <f t="shared" si="0"/>
        <v>13559</v>
      </c>
      <c r="P12" s="75" t="s">
        <v>301</v>
      </c>
      <c r="Q12" s="50"/>
    </row>
    <row r="13" spans="2:17" ht="15.75" x14ac:dyDescent="0.25">
      <c r="B13" s="61">
        <v>8</v>
      </c>
      <c r="C13" s="110"/>
      <c r="D13" s="60" t="s">
        <v>155</v>
      </c>
      <c r="E13" s="46" t="s">
        <v>188</v>
      </c>
      <c r="F13" s="46" t="s">
        <v>189</v>
      </c>
      <c r="G13" s="46" t="s">
        <v>269</v>
      </c>
      <c r="H13" s="46" t="s">
        <v>287</v>
      </c>
      <c r="I13" s="68" t="s">
        <v>321</v>
      </c>
      <c r="J13" s="50"/>
      <c r="K13" s="73"/>
      <c r="L13" s="48">
        <v>2281</v>
      </c>
      <c r="M13" s="48">
        <v>2235</v>
      </c>
      <c r="N13" s="48"/>
      <c r="O13" s="48">
        <f t="shared" si="0"/>
        <v>4516</v>
      </c>
      <c r="Q13" s="50"/>
    </row>
    <row r="14" spans="2:17" ht="15.75" x14ac:dyDescent="0.25">
      <c r="B14" s="61">
        <v>9</v>
      </c>
      <c r="C14" s="110"/>
      <c r="D14" s="66" t="s">
        <v>256</v>
      </c>
      <c r="E14" s="46" t="s">
        <v>188</v>
      </c>
      <c r="F14" s="46" t="s">
        <v>189</v>
      </c>
      <c r="G14" s="46" t="s">
        <v>272</v>
      </c>
      <c r="H14" s="46" t="s">
        <v>270</v>
      </c>
      <c r="I14" s="68" t="s">
        <v>321</v>
      </c>
      <c r="J14" s="50"/>
      <c r="K14" s="73"/>
      <c r="L14" s="48">
        <v>2281</v>
      </c>
      <c r="M14" s="48">
        <v>2235</v>
      </c>
      <c r="N14" s="48"/>
      <c r="O14" s="48">
        <f t="shared" si="0"/>
        <v>4516</v>
      </c>
      <c r="P14" s="71" t="s">
        <v>311</v>
      </c>
      <c r="Q14" s="50"/>
    </row>
    <row r="15" spans="2:17" ht="15.75" x14ac:dyDescent="0.25">
      <c r="B15" s="61">
        <v>10</v>
      </c>
      <c r="C15" s="110"/>
      <c r="D15" s="60" t="s">
        <v>156</v>
      </c>
      <c r="E15" s="46" t="s">
        <v>188</v>
      </c>
      <c r="F15" s="46" t="s">
        <v>189</v>
      </c>
      <c r="G15" s="46" t="s">
        <v>276</v>
      </c>
      <c r="H15" s="46" t="s">
        <v>271</v>
      </c>
      <c r="I15" s="68" t="s">
        <v>321</v>
      </c>
      <c r="J15" s="50"/>
      <c r="K15" s="73"/>
      <c r="L15" s="48">
        <v>2281</v>
      </c>
      <c r="M15" s="48">
        <v>2235</v>
      </c>
      <c r="N15" s="48"/>
      <c r="O15" s="48">
        <f t="shared" si="0"/>
        <v>4516</v>
      </c>
      <c r="Q15" s="50"/>
    </row>
    <row r="16" spans="2:17" ht="15.75" x14ac:dyDescent="0.25">
      <c r="B16" s="61">
        <v>11</v>
      </c>
      <c r="C16" s="110"/>
      <c r="D16" s="60" t="s">
        <v>157</v>
      </c>
      <c r="E16" s="46" t="s">
        <v>188</v>
      </c>
      <c r="F16" s="46" t="s">
        <v>189</v>
      </c>
      <c r="G16" s="46" t="s">
        <v>306</v>
      </c>
      <c r="H16" s="46" t="s">
        <v>288</v>
      </c>
      <c r="I16" s="70" t="s">
        <v>312</v>
      </c>
      <c r="J16" s="50"/>
      <c r="K16" s="73"/>
      <c r="L16" s="48">
        <v>1039</v>
      </c>
      <c r="M16" s="48">
        <v>2235</v>
      </c>
      <c r="N16" s="48"/>
      <c r="O16" s="48">
        <f t="shared" si="0"/>
        <v>3274</v>
      </c>
      <c r="Q16" s="50"/>
    </row>
    <row r="17" spans="2:17" ht="15.75" x14ac:dyDescent="0.25">
      <c r="B17" s="61">
        <v>12</v>
      </c>
      <c r="C17" s="110"/>
      <c r="D17" s="60" t="s">
        <v>158</v>
      </c>
      <c r="E17" s="46" t="s">
        <v>188</v>
      </c>
      <c r="F17" s="46" t="s">
        <v>189</v>
      </c>
      <c r="G17" s="46" t="s">
        <v>306</v>
      </c>
      <c r="H17" s="46" t="s">
        <v>289</v>
      </c>
      <c r="I17" s="70" t="s">
        <v>298</v>
      </c>
      <c r="J17" s="50"/>
      <c r="K17" s="73"/>
      <c r="L17" s="48">
        <v>1105</v>
      </c>
      <c r="M17" s="48">
        <v>2235</v>
      </c>
      <c r="N17" s="48"/>
      <c r="O17" s="48">
        <f t="shared" si="0"/>
        <v>3340</v>
      </c>
      <c r="Q17" s="50"/>
    </row>
    <row r="18" spans="2:17" ht="15.75" x14ac:dyDescent="0.25">
      <c r="B18" s="61">
        <v>13</v>
      </c>
      <c r="C18" s="111"/>
      <c r="D18" s="60" t="s">
        <v>241</v>
      </c>
      <c r="E18" s="46" t="s">
        <v>188</v>
      </c>
      <c r="F18" s="46" t="s">
        <v>189</v>
      </c>
      <c r="G18" s="46" t="s">
        <v>307</v>
      </c>
      <c r="H18" s="46" t="s">
        <v>289</v>
      </c>
      <c r="I18" s="70" t="s">
        <v>298</v>
      </c>
      <c r="J18" s="50"/>
      <c r="K18" s="73"/>
      <c r="L18" s="48">
        <v>1105</v>
      </c>
      <c r="M18" s="48">
        <v>2235</v>
      </c>
      <c r="N18" s="48"/>
      <c r="O18" s="48">
        <f t="shared" si="0"/>
        <v>3340</v>
      </c>
      <c r="Q18" s="50"/>
    </row>
    <row r="19" spans="2:17" ht="15.75" x14ac:dyDescent="0.25">
      <c r="B19" s="61">
        <v>14</v>
      </c>
      <c r="C19" s="109" t="s">
        <v>257</v>
      </c>
      <c r="D19" s="65" t="s">
        <v>256</v>
      </c>
      <c r="E19" s="46" t="s">
        <v>188</v>
      </c>
      <c r="F19" s="46" t="s">
        <v>189</v>
      </c>
      <c r="G19" s="46" t="s">
        <v>274</v>
      </c>
      <c r="H19" s="46" t="s">
        <v>290</v>
      </c>
      <c r="I19" s="70" t="s">
        <v>314</v>
      </c>
      <c r="J19" s="50"/>
      <c r="K19" s="73"/>
      <c r="L19" s="48">
        <v>6759</v>
      </c>
      <c r="M19" s="48">
        <v>2235</v>
      </c>
      <c r="N19" s="48">
        <v>375</v>
      </c>
      <c r="O19" s="48">
        <f t="shared" si="0"/>
        <v>9369</v>
      </c>
      <c r="P19" s="75" t="s">
        <v>299</v>
      </c>
      <c r="Q19" s="50"/>
    </row>
    <row r="20" spans="2:17" ht="15.75" x14ac:dyDescent="0.25">
      <c r="B20" s="61">
        <v>15</v>
      </c>
      <c r="C20" s="111"/>
      <c r="D20" s="60" t="s">
        <v>159</v>
      </c>
      <c r="E20" s="46" t="s">
        <v>188</v>
      </c>
      <c r="F20" s="46" t="s">
        <v>189</v>
      </c>
      <c r="G20" s="46" t="s">
        <v>273</v>
      </c>
      <c r="H20" s="46" t="s">
        <v>291</v>
      </c>
      <c r="I20" s="67" t="s">
        <v>299</v>
      </c>
      <c r="J20" s="50"/>
      <c r="K20" s="73"/>
      <c r="L20" s="48">
        <v>2315</v>
      </c>
      <c r="M20" s="48">
        <v>2235</v>
      </c>
      <c r="N20" s="48"/>
      <c r="O20" s="48">
        <f t="shared" si="0"/>
        <v>4550</v>
      </c>
      <c r="P20" s="75" t="s">
        <v>300</v>
      </c>
      <c r="Q20" s="50" t="s">
        <v>310</v>
      </c>
    </row>
    <row r="21" spans="2:17" ht="15.75" x14ac:dyDescent="0.25">
      <c r="B21" s="61">
        <v>16</v>
      </c>
      <c r="C21" s="109" t="s">
        <v>259</v>
      </c>
      <c r="D21" s="60" t="s">
        <v>160</v>
      </c>
      <c r="E21" s="46" t="s">
        <v>187</v>
      </c>
      <c r="F21" s="46" t="s">
        <v>189</v>
      </c>
      <c r="G21" s="46" t="s">
        <v>275</v>
      </c>
      <c r="H21" s="46" t="s">
        <v>292</v>
      </c>
      <c r="I21" s="70" t="s">
        <v>314</v>
      </c>
      <c r="J21" s="50"/>
      <c r="K21" s="73"/>
      <c r="L21" s="48">
        <v>6759</v>
      </c>
      <c r="M21" s="48">
        <v>2235</v>
      </c>
      <c r="N21" s="48">
        <v>375</v>
      </c>
      <c r="O21" s="48">
        <f t="shared" si="0"/>
        <v>9369</v>
      </c>
      <c r="Q21" s="50"/>
    </row>
    <row r="22" spans="2:17" ht="15.75" x14ac:dyDescent="0.25">
      <c r="B22" s="61">
        <v>17</v>
      </c>
      <c r="C22" s="110"/>
      <c r="D22" s="60" t="s">
        <v>161</v>
      </c>
      <c r="E22" s="46" t="s">
        <v>187</v>
      </c>
      <c r="F22" s="46" t="s">
        <v>189</v>
      </c>
      <c r="G22" s="46" t="s">
        <v>275</v>
      </c>
      <c r="H22" s="46" t="s">
        <v>293</v>
      </c>
      <c r="I22" s="70" t="s">
        <v>315</v>
      </c>
      <c r="J22" s="50"/>
      <c r="K22" s="73"/>
      <c r="L22" s="48">
        <v>6297</v>
      </c>
      <c r="M22" s="48">
        <v>2235</v>
      </c>
      <c r="N22" s="48">
        <v>375</v>
      </c>
      <c r="O22" s="48">
        <f t="shared" si="0"/>
        <v>8907</v>
      </c>
      <c r="Q22" s="50"/>
    </row>
    <row r="23" spans="2:17" ht="15.75" x14ac:dyDescent="0.25">
      <c r="B23" s="61">
        <v>18</v>
      </c>
      <c r="C23" s="110"/>
      <c r="D23" s="60" t="s">
        <v>235</v>
      </c>
      <c r="E23" s="46" t="s">
        <v>187</v>
      </c>
      <c r="F23" s="46" t="s">
        <v>189</v>
      </c>
      <c r="G23" s="46" t="s">
        <v>275</v>
      </c>
      <c r="H23" s="46" t="s">
        <v>294</v>
      </c>
      <c r="I23" s="70" t="s">
        <v>316</v>
      </c>
      <c r="J23" s="50"/>
      <c r="K23" s="73"/>
      <c r="L23" s="48">
        <v>3757</v>
      </c>
      <c r="M23" s="48">
        <v>2235</v>
      </c>
      <c r="N23" s="48">
        <v>375</v>
      </c>
      <c r="O23" s="48">
        <f t="shared" si="0"/>
        <v>6367</v>
      </c>
      <c r="Q23" s="50"/>
    </row>
    <row r="24" spans="2:17" ht="15.75" x14ac:dyDescent="0.25">
      <c r="B24" s="61">
        <v>19</v>
      </c>
      <c r="C24" s="110"/>
      <c r="D24" s="60" t="s">
        <v>256</v>
      </c>
      <c r="E24" s="46" t="s">
        <v>187</v>
      </c>
      <c r="F24" s="46" t="s">
        <v>189</v>
      </c>
      <c r="G24" s="46" t="s">
        <v>275</v>
      </c>
      <c r="H24" s="46" t="s">
        <v>294</v>
      </c>
      <c r="I24" s="70" t="s">
        <v>316</v>
      </c>
      <c r="J24" s="50"/>
      <c r="K24" s="73"/>
      <c r="L24" s="48">
        <v>3757</v>
      </c>
      <c r="M24" s="48">
        <v>2235</v>
      </c>
      <c r="N24" s="48">
        <v>375</v>
      </c>
      <c r="O24" s="48">
        <f t="shared" si="0"/>
        <v>6367</v>
      </c>
      <c r="Q24" s="50"/>
    </row>
    <row r="25" spans="2:17" ht="15.75" x14ac:dyDescent="0.25">
      <c r="B25" s="61">
        <v>20</v>
      </c>
      <c r="C25" s="110"/>
      <c r="D25" s="60" t="s">
        <v>256</v>
      </c>
      <c r="E25" s="46" t="s">
        <v>187</v>
      </c>
      <c r="F25" s="46" t="s">
        <v>189</v>
      </c>
      <c r="G25" s="46" t="s">
        <v>275</v>
      </c>
      <c r="H25" s="46" t="s">
        <v>294</v>
      </c>
      <c r="I25" s="70" t="s">
        <v>316</v>
      </c>
      <c r="J25" s="50"/>
      <c r="K25" s="73"/>
      <c r="L25" s="48">
        <v>3757</v>
      </c>
      <c r="M25" s="48">
        <v>2235</v>
      </c>
      <c r="N25" s="48">
        <v>375</v>
      </c>
      <c r="O25" s="48">
        <f t="shared" si="0"/>
        <v>6367</v>
      </c>
      <c r="Q25" s="50"/>
    </row>
    <row r="26" spans="2:17" ht="15.75" x14ac:dyDescent="0.25">
      <c r="B26" s="61">
        <v>21</v>
      </c>
      <c r="C26" s="110"/>
      <c r="D26" s="60" t="s">
        <v>162</v>
      </c>
      <c r="E26" s="46" t="s">
        <v>188</v>
      </c>
      <c r="F26" s="46" t="s">
        <v>189</v>
      </c>
      <c r="G26" s="46" t="s">
        <v>269</v>
      </c>
      <c r="H26" s="46" t="s">
        <v>294</v>
      </c>
      <c r="I26" s="70" t="s">
        <v>317</v>
      </c>
      <c r="J26" s="50"/>
      <c r="K26" s="73"/>
      <c r="L26" s="48">
        <v>2315</v>
      </c>
      <c r="M26" s="48">
        <v>2235</v>
      </c>
      <c r="N26" s="48"/>
      <c r="O26" s="48">
        <f t="shared" si="0"/>
        <v>4550</v>
      </c>
      <c r="Q26" s="50"/>
    </row>
    <row r="27" spans="2:17" ht="15.75" x14ac:dyDescent="0.25">
      <c r="B27" s="61">
        <v>22</v>
      </c>
      <c r="C27" s="110"/>
      <c r="D27" s="60" t="s">
        <v>163</v>
      </c>
      <c r="E27" s="46" t="s">
        <v>188</v>
      </c>
      <c r="F27" s="46" t="s">
        <v>189</v>
      </c>
      <c r="G27" s="46" t="s">
        <v>269</v>
      </c>
      <c r="H27" s="46" t="s">
        <v>294</v>
      </c>
      <c r="I27" s="70" t="s">
        <v>317</v>
      </c>
      <c r="J27" s="50"/>
      <c r="K27" s="73"/>
      <c r="L27" s="48">
        <v>2315</v>
      </c>
      <c r="M27" s="48">
        <v>2235</v>
      </c>
      <c r="N27" s="48"/>
      <c r="O27" s="48">
        <f t="shared" si="0"/>
        <v>4550</v>
      </c>
      <c r="Q27" s="50"/>
    </row>
    <row r="28" spans="2:17" ht="15.75" x14ac:dyDescent="0.25">
      <c r="B28" s="61">
        <v>23</v>
      </c>
      <c r="C28" s="111"/>
      <c r="D28" s="60" t="s">
        <v>164</v>
      </c>
      <c r="E28" s="46" t="s">
        <v>188</v>
      </c>
      <c r="F28" s="46" t="s">
        <v>189</v>
      </c>
      <c r="G28" s="46" t="s">
        <v>269</v>
      </c>
      <c r="H28" s="46" t="s">
        <v>294</v>
      </c>
      <c r="I28" s="70" t="s">
        <v>317</v>
      </c>
      <c r="J28" s="50"/>
      <c r="K28" s="73"/>
      <c r="L28" s="48">
        <v>2315</v>
      </c>
      <c r="M28" s="48">
        <v>2235</v>
      </c>
      <c r="N28" s="48"/>
      <c r="O28" s="48">
        <f t="shared" si="0"/>
        <v>4550</v>
      </c>
      <c r="Q28" s="50"/>
    </row>
    <row r="29" spans="2:17" ht="15.75" x14ac:dyDescent="0.25">
      <c r="B29" s="61">
        <v>24</v>
      </c>
      <c r="C29" s="109" t="s">
        <v>263</v>
      </c>
      <c r="D29" s="60" t="s">
        <v>153</v>
      </c>
      <c r="E29" s="46" t="s">
        <v>188</v>
      </c>
      <c r="F29" s="46" t="s">
        <v>189</v>
      </c>
      <c r="G29" s="46" t="s">
        <v>276</v>
      </c>
      <c r="H29" s="46" t="s">
        <v>276</v>
      </c>
      <c r="I29" s="67" t="s">
        <v>318</v>
      </c>
      <c r="J29" s="50"/>
      <c r="K29" s="73"/>
      <c r="L29" s="48">
        <v>1966</v>
      </c>
      <c r="M29" s="48">
        <v>2235</v>
      </c>
      <c r="N29" s="48"/>
      <c r="O29" s="48">
        <f t="shared" si="0"/>
        <v>4201</v>
      </c>
      <c r="P29" s="75" t="s">
        <v>302</v>
      </c>
      <c r="Q29" s="50"/>
    </row>
    <row r="30" spans="2:17" ht="15.75" x14ac:dyDescent="0.25">
      <c r="B30" s="61">
        <v>25</v>
      </c>
      <c r="C30" s="110"/>
      <c r="D30" s="60" t="s">
        <v>238</v>
      </c>
      <c r="E30" s="46" t="s">
        <v>188</v>
      </c>
      <c r="F30" s="46" t="s">
        <v>189</v>
      </c>
      <c r="G30" s="46" t="s">
        <v>276</v>
      </c>
      <c r="H30" s="46" t="s">
        <v>276</v>
      </c>
      <c r="I30" s="67" t="s">
        <v>318</v>
      </c>
      <c r="J30" s="50"/>
      <c r="K30" s="73"/>
      <c r="L30" s="48">
        <v>1966</v>
      </c>
      <c r="M30" s="48">
        <v>2235</v>
      </c>
      <c r="N30" s="48"/>
      <c r="O30" s="48">
        <f t="shared" si="0"/>
        <v>4201</v>
      </c>
      <c r="P30" s="75" t="s">
        <v>302</v>
      </c>
      <c r="Q30" s="50"/>
    </row>
    <row r="31" spans="2:17" ht="15.75" x14ac:dyDescent="0.25">
      <c r="B31" s="61">
        <v>26</v>
      </c>
      <c r="C31" s="110"/>
      <c r="D31" s="60" t="s">
        <v>152</v>
      </c>
      <c r="E31" s="46" t="s">
        <v>188</v>
      </c>
      <c r="F31" s="46" t="s">
        <v>189</v>
      </c>
      <c r="G31" s="46" t="s">
        <v>276</v>
      </c>
      <c r="H31" s="46" t="s">
        <v>276</v>
      </c>
      <c r="I31" s="67" t="s">
        <v>303</v>
      </c>
      <c r="J31" s="50"/>
      <c r="K31" s="73"/>
      <c r="L31" s="48">
        <v>1682</v>
      </c>
      <c r="M31" s="48">
        <v>2235</v>
      </c>
      <c r="N31" s="48"/>
      <c r="O31" s="48">
        <f t="shared" si="0"/>
        <v>3917</v>
      </c>
      <c r="P31" s="75" t="s">
        <v>303</v>
      </c>
      <c r="Q31" s="50"/>
    </row>
    <row r="32" spans="2:17" ht="15.75" x14ac:dyDescent="0.25">
      <c r="B32" s="61">
        <v>27</v>
      </c>
      <c r="C32" s="110"/>
      <c r="D32" s="60" t="s">
        <v>186</v>
      </c>
      <c r="E32" s="46" t="s">
        <v>188</v>
      </c>
      <c r="F32" s="46" t="s">
        <v>189</v>
      </c>
      <c r="G32" s="46" t="s">
        <v>276</v>
      </c>
      <c r="H32" s="46" t="s">
        <v>276</v>
      </c>
      <c r="I32" s="67" t="s">
        <v>303</v>
      </c>
      <c r="J32" s="50"/>
      <c r="K32" s="73"/>
      <c r="L32" s="48">
        <v>1682</v>
      </c>
      <c r="M32" s="48">
        <v>2235</v>
      </c>
      <c r="N32" s="48"/>
      <c r="O32" s="48">
        <f t="shared" si="0"/>
        <v>3917</v>
      </c>
      <c r="P32" s="75" t="s">
        <v>303</v>
      </c>
      <c r="Q32" s="50"/>
    </row>
    <row r="33" spans="2:17" ht="15.75" x14ac:dyDescent="0.25">
      <c r="B33" s="61">
        <v>28</v>
      </c>
      <c r="C33" s="111"/>
      <c r="D33" s="60" t="s">
        <v>167</v>
      </c>
      <c r="E33" s="46" t="s">
        <v>188</v>
      </c>
      <c r="F33" s="46" t="s">
        <v>189</v>
      </c>
      <c r="G33" s="46" t="s">
        <v>276</v>
      </c>
      <c r="H33" s="46" t="s">
        <v>276</v>
      </c>
      <c r="I33" s="67" t="s">
        <v>303</v>
      </c>
      <c r="J33" s="50"/>
      <c r="K33" s="73"/>
      <c r="L33" s="48">
        <v>1682</v>
      </c>
      <c r="M33" s="48">
        <v>2235</v>
      </c>
      <c r="N33" s="48"/>
      <c r="O33" s="48">
        <f t="shared" si="0"/>
        <v>3917</v>
      </c>
      <c r="P33" s="75" t="s">
        <v>303</v>
      </c>
      <c r="Q33" s="50"/>
    </row>
    <row r="34" spans="2:17" ht="15.75" x14ac:dyDescent="0.25">
      <c r="B34" s="61">
        <v>29</v>
      </c>
      <c r="C34" s="109" t="s">
        <v>264</v>
      </c>
      <c r="D34" s="60" t="s">
        <v>166</v>
      </c>
      <c r="E34" s="46" t="s">
        <v>187</v>
      </c>
      <c r="F34" s="46" t="s">
        <v>189</v>
      </c>
      <c r="G34" s="46" t="s">
        <v>277</v>
      </c>
      <c r="H34" s="46" t="s">
        <v>295</v>
      </c>
      <c r="I34" s="70" t="s">
        <v>314</v>
      </c>
      <c r="J34" s="50"/>
      <c r="K34" s="73"/>
      <c r="L34" s="48">
        <v>6759</v>
      </c>
      <c r="M34" s="48">
        <v>2235</v>
      </c>
      <c r="N34" s="48">
        <v>375</v>
      </c>
      <c r="O34" s="48">
        <f t="shared" si="0"/>
        <v>9369</v>
      </c>
      <c r="Q34" s="50"/>
    </row>
    <row r="35" spans="2:17" ht="15.75" x14ac:dyDescent="0.25">
      <c r="B35" s="61">
        <v>30</v>
      </c>
      <c r="C35" s="110"/>
      <c r="D35" s="60" t="s">
        <v>256</v>
      </c>
      <c r="E35" s="46" t="s">
        <v>187</v>
      </c>
      <c r="F35" s="46" t="s">
        <v>189</v>
      </c>
      <c r="G35" s="46"/>
      <c r="H35" s="46" t="s">
        <v>260</v>
      </c>
      <c r="I35" s="70" t="s">
        <v>315</v>
      </c>
      <c r="J35" s="50"/>
      <c r="K35" s="73"/>
      <c r="L35" s="48">
        <v>6297</v>
      </c>
      <c r="M35" s="48">
        <v>2235</v>
      </c>
      <c r="N35" s="48">
        <v>375</v>
      </c>
      <c r="O35" s="48">
        <f t="shared" si="0"/>
        <v>8907</v>
      </c>
      <c r="Q35" s="50"/>
    </row>
    <row r="36" spans="2:17" ht="15.75" x14ac:dyDescent="0.25">
      <c r="B36" s="61">
        <v>31</v>
      </c>
      <c r="C36" s="110"/>
      <c r="D36" s="60" t="s">
        <v>168</v>
      </c>
      <c r="E36" s="46" t="s">
        <v>187</v>
      </c>
      <c r="F36" s="46" t="s">
        <v>189</v>
      </c>
      <c r="G36" s="46" t="s">
        <v>278</v>
      </c>
      <c r="H36" s="46" t="s">
        <v>279</v>
      </c>
      <c r="I36" s="70" t="s">
        <v>319</v>
      </c>
      <c r="J36" s="50"/>
      <c r="K36" s="73"/>
      <c r="L36" s="48">
        <v>4449</v>
      </c>
      <c r="M36" s="48">
        <v>2235</v>
      </c>
      <c r="N36" s="48">
        <v>375</v>
      </c>
      <c r="O36" s="48">
        <f t="shared" si="0"/>
        <v>7059</v>
      </c>
      <c r="Q36" s="50"/>
    </row>
    <row r="37" spans="2:17" ht="15.75" x14ac:dyDescent="0.25">
      <c r="B37" s="61">
        <v>32</v>
      </c>
      <c r="C37" s="110"/>
      <c r="D37" s="60" t="s">
        <v>256</v>
      </c>
      <c r="E37" s="46" t="s">
        <v>187</v>
      </c>
      <c r="F37" s="46" t="s">
        <v>189</v>
      </c>
      <c r="G37" s="46" t="s">
        <v>277</v>
      </c>
      <c r="H37" s="46" t="s">
        <v>296</v>
      </c>
      <c r="I37" s="70" t="s">
        <v>320</v>
      </c>
      <c r="J37" s="50"/>
      <c r="K37" s="73"/>
      <c r="L37" s="48">
        <v>4219</v>
      </c>
      <c r="M37" s="48">
        <v>2235</v>
      </c>
      <c r="N37" s="48">
        <v>375</v>
      </c>
      <c r="O37" s="48">
        <f t="shared" si="0"/>
        <v>6829</v>
      </c>
      <c r="Q37" s="50"/>
    </row>
    <row r="38" spans="2:17" ht="15.75" x14ac:dyDescent="0.25">
      <c r="B38" s="61">
        <v>33</v>
      </c>
      <c r="C38" s="110"/>
      <c r="D38" s="60" t="s">
        <v>170</v>
      </c>
      <c r="E38" s="46" t="s">
        <v>187</v>
      </c>
      <c r="F38" s="46" t="s">
        <v>189</v>
      </c>
      <c r="G38" s="46" t="s">
        <v>277</v>
      </c>
      <c r="H38" s="46" t="s">
        <v>297</v>
      </c>
      <c r="I38" s="70" t="s">
        <v>320</v>
      </c>
      <c r="J38" s="50"/>
      <c r="K38" s="73"/>
      <c r="L38" s="48">
        <v>4219</v>
      </c>
      <c r="M38" s="48">
        <v>2235</v>
      </c>
      <c r="N38" s="48">
        <v>375</v>
      </c>
      <c r="O38" s="48">
        <f t="shared" si="0"/>
        <v>6829</v>
      </c>
      <c r="Q38" s="50"/>
    </row>
    <row r="39" spans="2:17" ht="15.75" x14ac:dyDescent="0.25">
      <c r="B39" s="61">
        <v>34</v>
      </c>
      <c r="C39" s="110"/>
      <c r="D39" s="60" t="s">
        <v>171</v>
      </c>
      <c r="E39" s="46" t="s">
        <v>187</v>
      </c>
      <c r="F39" s="46" t="s">
        <v>189</v>
      </c>
      <c r="G39" s="46" t="s">
        <v>277</v>
      </c>
      <c r="H39" s="46" t="s">
        <v>297</v>
      </c>
      <c r="I39" s="70" t="s">
        <v>320</v>
      </c>
      <c r="J39" s="50"/>
      <c r="K39" s="73"/>
      <c r="L39" s="48">
        <v>4219</v>
      </c>
      <c r="M39" s="48">
        <v>2235</v>
      </c>
      <c r="N39" s="48">
        <v>375</v>
      </c>
      <c r="O39" s="48">
        <f t="shared" si="0"/>
        <v>6829</v>
      </c>
      <c r="Q39" s="50"/>
    </row>
    <row r="40" spans="2:17" ht="15.75" x14ac:dyDescent="0.25">
      <c r="B40" s="61">
        <v>35</v>
      </c>
      <c r="C40" s="110"/>
      <c r="D40" s="60" t="s">
        <v>172</v>
      </c>
      <c r="E40" s="46" t="s">
        <v>187</v>
      </c>
      <c r="F40" s="46" t="s">
        <v>189</v>
      </c>
      <c r="G40" s="46" t="s">
        <v>277</v>
      </c>
      <c r="H40" s="46" t="s">
        <v>297</v>
      </c>
      <c r="I40" s="70" t="s">
        <v>320</v>
      </c>
      <c r="J40" s="50"/>
      <c r="K40" s="73"/>
      <c r="L40" s="48">
        <v>4219</v>
      </c>
      <c r="M40" s="48">
        <v>2235</v>
      </c>
      <c r="N40" s="48">
        <v>375</v>
      </c>
      <c r="O40" s="48">
        <f t="shared" si="0"/>
        <v>6829</v>
      </c>
      <c r="Q40" s="50"/>
    </row>
    <row r="41" spans="2:17" ht="15.75" x14ac:dyDescent="0.25">
      <c r="B41" s="61">
        <v>36</v>
      </c>
      <c r="C41" s="110"/>
      <c r="D41" s="60" t="s">
        <v>173</v>
      </c>
      <c r="E41" s="46" t="s">
        <v>187</v>
      </c>
      <c r="F41" s="46" t="s">
        <v>189</v>
      </c>
      <c r="G41" s="46" t="s">
        <v>280</v>
      </c>
      <c r="H41" s="46" t="s">
        <v>297</v>
      </c>
      <c r="I41" s="70" t="s">
        <v>320</v>
      </c>
      <c r="J41" s="50"/>
      <c r="K41" s="73"/>
      <c r="L41" s="48">
        <v>4219</v>
      </c>
      <c r="M41" s="48">
        <v>2235</v>
      </c>
      <c r="N41" s="48">
        <v>375</v>
      </c>
      <c r="O41" s="48">
        <f t="shared" si="0"/>
        <v>6829</v>
      </c>
      <c r="Q41" s="50"/>
    </row>
    <row r="42" spans="2:17" ht="15.75" x14ac:dyDescent="0.25">
      <c r="B42" s="61">
        <v>37</v>
      </c>
      <c r="C42" s="110"/>
      <c r="D42" s="60" t="s">
        <v>174</v>
      </c>
      <c r="E42" s="46" t="s">
        <v>187</v>
      </c>
      <c r="F42" s="46" t="s">
        <v>189</v>
      </c>
      <c r="G42" s="46" t="s">
        <v>280</v>
      </c>
      <c r="H42" s="46" t="s">
        <v>297</v>
      </c>
      <c r="I42" s="70" t="s">
        <v>320</v>
      </c>
      <c r="J42" s="50"/>
      <c r="K42" s="73"/>
      <c r="L42" s="48">
        <v>4219</v>
      </c>
      <c r="M42" s="48">
        <v>2235</v>
      </c>
      <c r="N42" s="48">
        <v>375</v>
      </c>
      <c r="O42" s="48">
        <f t="shared" si="0"/>
        <v>6829</v>
      </c>
      <c r="Q42" s="50"/>
    </row>
    <row r="43" spans="2:17" ht="15.75" x14ac:dyDescent="0.25">
      <c r="B43" s="61">
        <v>38</v>
      </c>
      <c r="C43" s="110"/>
      <c r="D43" s="60" t="s">
        <v>175</v>
      </c>
      <c r="E43" s="46" t="s">
        <v>187</v>
      </c>
      <c r="F43" s="46" t="s">
        <v>189</v>
      </c>
      <c r="G43" s="46" t="s">
        <v>280</v>
      </c>
      <c r="H43" s="46" t="s">
        <v>297</v>
      </c>
      <c r="I43" s="70" t="s">
        <v>320</v>
      </c>
      <c r="J43" s="50"/>
      <c r="K43" s="73"/>
      <c r="L43" s="48">
        <v>4219</v>
      </c>
      <c r="M43" s="48">
        <v>2235</v>
      </c>
      <c r="N43" s="48">
        <v>375</v>
      </c>
      <c r="O43" s="48">
        <f t="shared" si="0"/>
        <v>6829</v>
      </c>
      <c r="Q43" s="50"/>
    </row>
    <row r="44" spans="2:17" ht="15.75" x14ac:dyDescent="0.25">
      <c r="B44" s="61">
        <v>39</v>
      </c>
      <c r="C44" s="110"/>
      <c r="D44" s="60" t="s">
        <v>177</v>
      </c>
      <c r="E44" s="46" t="s">
        <v>187</v>
      </c>
      <c r="F44" s="46" t="s">
        <v>189</v>
      </c>
      <c r="G44" s="46" t="s">
        <v>280</v>
      </c>
      <c r="H44" s="46" t="s">
        <v>297</v>
      </c>
      <c r="I44" s="70" t="s">
        <v>320</v>
      </c>
      <c r="J44" s="50"/>
      <c r="K44" s="73"/>
      <c r="L44" s="48">
        <v>4219</v>
      </c>
      <c r="M44" s="48">
        <v>2235</v>
      </c>
      <c r="N44" s="48">
        <v>375</v>
      </c>
      <c r="O44" s="48">
        <f t="shared" si="0"/>
        <v>6829</v>
      </c>
      <c r="Q44" s="50"/>
    </row>
    <row r="45" spans="2:17" ht="15.75" x14ac:dyDescent="0.25">
      <c r="B45" s="61">
        <v>40</v>
      </c>
      <c r="C45" s="110"/>
      <c r="D45" s="60" t="s">
        <v>165</v>
      </c>
      <c r="E45" s="46" t="s">
        <v>188</v>
      </c>
      <c r="F45" s="46" t="s">
        <v>189</v>
      </c>
      <c r="G45" s="46" t="s">
        <v>265</v>
      </c>
      <c r="H45" s="46" t="s">
        <v>297</v>
      </c>
      <c r="I45" s="70" t="s">
        <v>320</v>
      </c>
      <c r="J45" s="50"/>
      <c r="K45" s="73"/>
      <c r="L45" s="48">
        <v>4219</v>
      </c>
      <c r="M45" s="48">
        <v>2235</v>
      </c>
      <c r="N45" s="48">
        <v>375</v>
      </c>
      <c r="O45" s="48">
        <f t="shared" si="0"/>
        <v>6829</v>
      </c>
      <c r="Q45" s="50"/>
    </row>
    <row r="46" spans="2:17" ht="15.75" x14ac:dyDescent="0.25">
      <c r="B46" s="61">
        <v>41</v>
      </c>
      <c r="C46" s="110"/>
      <c r="D46" s="60" t="s">
        <v>176</v>
      </c>
      <c r="E46" s="46" t="s">
        <v>188</v>
      </c>
      <c r="F46" s="46" t="s">
        <v>189</v>
      </c>
      <c r="G46" s="46" t="s">
        <v>277</v>
      </c>
      <c r="H46" s="46" t="s">
        <v>297</v>
      </c>
      <c r="I46" s="70" t="s">
        <v>320</v>
      </c>
      <c r="J46" s="50"/>
      <c r="K46" s="73"/>
      <c r="L46" s="48">
        <v>4219</v>
      </c>
      <c r="M46" s="48">
        <v>2235</v>
      </c>
      <c r="N46" s="48">
        <v>375</v>
      </c>
      <c r="O46" s="48">
        <f t="shared" si="0"/>
        <v>6829</v>
      </c>
      <c r="Q46" s="50"/>
    </row>
    <row r="47" spans="2:17" ht="15.75" x14ac:dyDescent="0.25">
      <c r="B47" s="61">
        <v>42</v>
      </c>
      <c r="C47" s="110"/>
      <c r="D47" s="60" t="s">
        <v>178</v>
      </c>
      <c r="E47" s="46" t="s">
        <v>188</v>
      </c>
      <c r="F47" s="46" t="s">
        <v>189</v>
      </c>
      <c r="G47" s="46" t="s">
        <v>281</v>
      </c>
      <c r="H47" s="46" t="s">
        <v>297</v>
      </c>
      <c r="I47" s="70" t="s">
        <v>320</v>
      </c>
      <c r="J47" s="50"/>
      <c r="K47" s="73"/>
      <c r="L47" s="48">
        <v>4219</v>
      </c>
      <c r="M47" s="48">
        <v>2235</v>
      </c>
      <c r="N47" s="48">
        <v>375</v>
      </c>
      <c r="O47" s="48">
        <f t="shared" si="0"/>
        <v>6829</v>
      </c>
      <c r="Q47" s="50"/>
    </row>
    <row r="48" spans="2:17" ht="15.75" x14ac:dyDescent="0.25">
      <c r="B48" s="61">
        <v>43</v>
      </c>
      <c r="C48" s="110"/>
      <c r="D48" s="60" t="s">
        <v>179</v>
      </c>
      <c r="E48" s="46" t="s">
        <v>188</v>
      </c>
      <c r="F48" s="46" t="s">
        <v>189</v>
      </c>
      <c r="G48" s="46" t="s">
        <v>269</v>
      </c>
      <c r="H48" s="46" t="s">
        <v>297</v>
      </c>
      <c r="I48" s="70" t="s">
        <v>320</v>
      </c>
      <c r="J48" s="50"/>
      <c r="K48" s="73"/>
      <c r="L48" s="48">
        <v>4219</v>
      </c>
      <c r="M48" s="48">
        <v>2235</v>
      </c>
      <c r="N48" s="48">
        <v>375</v>
      </c>
      <c r="O48" s="48">
        <f t="shared" si="0"/>
        <v>6829</v>
      </c>
      <c r="Q48" s="50"/>
    </row>
    <row r="49" spans="2:17" ht="15.75" x14ac:dyDescent="0.25">
      <c r="B49" s="61">
        <v>44</v>
      </c>
      <c r="C49" s="110"/>
      <c r="D49" s="60" t="s">
        <v>180</v>
      </c>
      <c r="E49" s="46" t="s">
        <v>188</v>
      </c>
      <c r="F49" s="46" t="s">
        <v>189</v>
      </c>
      <c r="G49" s="46" t="s">
        <v>308</v>
      </c>
      <c r="H49" s="46" t="s">
        <v>297</v>
      </c>
      <c r="I49" s="70" t="s">
        <v>320</v>
      </c>
      <c r="J49" s="50"/>
      <c r="K49" s="73"/>
      <c r="L49" s="48">
        <v>4219</v>
      </c>
      <c r="M49" s="48">
        <v>2235</v>
      </c>
      <c r="N49" s="48">
        <v>375</v>
      </c>
      <c r="O49" s="48">
        <f t="shared" si="0"/>
        <v>6829</v>
      </c>
      <c r="Q49" s="50"/>
    </row>
    <row r="50" spans="2:17" ht="15.75" x14ac:dyDescent="0.25">
      <c r="B50" s="61">
        <v>45</v>
      </c>
      <c r="C50" s="110"/>
      <c r="D50" s="60" t="s">
        <v>181</v>
      </c>
      <c r="E50" s="46" t="s">
        <v>188</v>
      </c>
      <c r="F50" s="46" t="s">
        <v>189</v>
      </c>
      <c r="G50" s="46" t="s">
        <v>308</v>
      </c>
      <c r="H50" s="46" t="s">
        <v>297</v>
      </c>
      <c r="I50" s="70" t="s">
        <v>320</v>
      </c>
      <c r="J50" s="50"/>
      <c r="K50" s="73"/>
      <c r="L50" s="48">
        <v>4219</v>
      </c>
      <c r="M50" s="48">
        <v>2235</v>
      </c>
      <c r="N50" s="48">
        <v>375</v>
      </c>
      <c r="O50" s="48">
        <f t="shared" si="0"/>
        <v>6829</v>
      </c>
      <c r="Q50" s="50"/>
    </row>
    <row r="51" spans="2:17" ht="15.75" x14ac:dyDescent="0.25">
      <c r="B51" s="61">
        <v>46</v>
      </c>
      <c r="C51" s="110"/>
      <c r="D51" s="60" t="s">
        <v>182</v>
      </c>
      <c r="E51" s="46" t="s">
        <v>188</v>
      </c>
      <c r="F51" s="46" t="s">
        <v>189</v>
      </c>
      <c r="G51" s="46" t="s">
        <v>282</v>
      </c>
      <c r="H51" s="46" t="s">
        <v>297</v>
      </c>
      <c r="I51" s="70" t="s">
        <v>320</v>
      </c>
      <c r="J51" s="50"/>
      <c r="K51" s="73"/>
      <c r="L51" s="48">
        <v>4219</v>
      </c>
      <c r="M51" s="48">
        <v>2235</v>
      </c>
      <c r="N51" s="48">
        <v>375</v>
      </c>
      <c r="O51" s="48">
        <f t="shared" si="0"/>
        <v>6829</v>
      </c>
      <c r="Q51" s="50"/>
    </row>
    <row r="52" spans="2:17" ht="15.75" x14ac:dyDescent="0.25">
      <c r="B52" s="61">
        <v>47</v>
      </c>
      <c r="C52" s="110"/>
      <c r="D52" s="60" t="s">
        <v>185</v>
      </c>
      <c r="E52" s="46" t="s">
        <v>188</v>
      </c>
      <c r="F52" s="46" t="s">
        <v>189</v>
      </c>
      <c r="G52" s="46" t="s">
        <v>308</v>
      </c>
      <c r="H52" s="46" t="s">
        <v>297</v>
      </c>
      <c r="I52" s="70" t="s">
        <v>320</v>
      </c>
      <c r="J52" s="50"/>
      <c r="K52" s="73"/>
      <c r="L52" s="48">
        <v>4219</v>
      </c>
      <c r="M52" s="48">
        <v>2235</v>
      </c>
      <c r="N52" s="48">
        <v>375</v>
      </c>
      <c r="O52" s="48">
        <f t="shared" si="0"/>
        <v>6829</v>
      </c>
      <c r="Q52" s="50"/>
    </row>
    <row r="53" spans="2:17" ht="15.75" x14ac:dyDescent="0.25">
      <c r="B53" s="61">
        <v>48</v>
      </c>
      <c r="C53" s="110"/>
      <c r="D53" s="60" t="s">
        <v>233</v>
      </c>
      <c r="E53" s="46" t="s">
        <v>188</v>
      </c>
      <c r="F53" s="46" t="s">
        <v>189</v>
      </c>
      <c r="G53" s="46" t="s">
        <v>269</v>
      </c>
      <c r="H53" s="46" t="s">
        <v>297</v>
      </c>
      <c r="I53" s="70" t="s">
        <v>320</v>
      </c>
      <c r="J53" s="50"/>
      <c r="K53" s="48"/>
      <c r="L53" s="48">
        <v>4219</v>
      </c>
      <c r="M53" s="48">
        <v>2235</v>
      </c>
      <c r="N53" s="48">
        <v>375</v>
      </c>
      <c r="O53" s="48">
        <f t="shared" si="0"/>
        <v>6829</v>
      </c>
      <c r="Q53" s="50"/>
    </row>
    <row r="54" spans="2:17" ht="15.75" x14ac:dyDescent="0.25">
      <c r="B54" s="61">
        <v>49</v>
      </c>
      <c r="C54" s="111"/>
      <c r="D54" s="59" t="s">
        <v>240</v>
      </c>
      <c r="E54" s="46" t="s">
        <v>187</v>
      </c>
      <c r="F54" s="46" t="s">
        <v>189</v>
      </c>
      <c r="G54" s="46" t="s">
        <v>280</v>
      </c>
      <c r="H54" s="46" t="s">
        <v>297</v>
      </c>
      <c r="I54" s="70" t="s">
        <v>320</v>
      </c>
      <c r="J54" s="50">
        <f>K54/12</f>
        <v>8000</v>
      </c>
      <c r="K54" s="49">
        <f>8000*12</f>
        <v>96000</v>
      </c>
      <c r="L54" s="48">
        <v>4219</v>
      </c>
      <c r="M54" s="48">
        <v>2235</v>
      </c>
      <c r="N54" s="48">
        <v>375</v>
      </c>
      <c r="O54" s="48">
        <f>L54+M54+N54</f>
        <v>6829</v>
      </c>
    </row>
    <row r="55" spans="2:17" ht="15.75" x14ac:dyDescent="0.25">
      <c r="B55" s="52"/>
      <c r="C55" s="52"/>
      <c r="D55" s="53"/>
      <c r="E55" s="54"/>
      <c r="F55" s="54"/>
      <c r="G55" s="55"/>
      <c r="H55" s="54"/>
      <c r="I55" s="71"/>
      <c r="J55" s="50"/>
      <c r="K55" s="57"/>
      <c r="L55" s="57"/>
      <c r="M55" s="57"/>
      <c r="N55" s="57"/>
      <c r="O55" s="57"/>
    </row>
    <row r="56" spans="2:17" ht="15.75" x14ac:dyDescent="0.25">
      <c r="B56" s="52"/>
      <c r="C56" s="52"/>
      <c r="J56" s="50"/>
      <c r="K56" s="57"/>
      <c r="L56" s="57"/>
      <c r="M56" s="57"/>
      <c r="N56" s="57"/>
      <c r="O56" s="57"/>
    </row>
  </sheetData>
  <autoFilter ref="B5:I54">
    <sortState ref="B6:J47">
      <sortCondition ref="E5"/>
    </sortState>
  </autoFilter>
  <mergeCells count="10">
    <mergeCell ref="C19:C20"/>
    <mergeCell ref="C12:C18"/>
    <mergeCell ref="C21:C28"/>
    <mergeCell ref="C29:C33"/>
    <mergeCell ref="C34:C54"/>
    <mergeCell ref="B1:I1"/>
    <mergeCell ref="B2:I2"/>
    <mergeCell ref="B3:I3"/>
    <mergeCell ref="C6:C8"/>
    <mergeCell ref="C9:C11"/>
  </mergeCells>
  <pageMargins left="0.70866141732283472" right="0.70866141732283472" top="0.74803149606299213" bottom="0.74803149606299213" header="0.31496062992125984" footer="0.31496062992125984"/>
  <pageSetup paperSize="5" scale="60" orientation="landscape" horizontalDpi="4294967294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workbookViewId="0">
      <pane ySplit="6" topLeftCell="A58" activePane="bottomLeft" state="frozen"/>
      <selection pane="bottomLeft" activeCell="K60" sqref="K60"/>
    </sheetView>
  </sheetViews>
  <sheetFormatPr baseColWidth="10" defaultRowHeight="15" x14ac:dyDescent="0.25"/>
  <cols>
    <col min="1" max="1" width="3.85546875" customWidth="1"/>
    <col min="2" max="2" width="10.28515625" customWidth="1"/>
    <col min="4" max="4" width="11.5703125" bestFit="1" customWidth="1"/>
    <col min="5" max="5" width="36.5703125" customWidth="1"/>
    <col min="6" max="6" width="14.28515625" bestFit="1" customWidth="1"/>
    <col min="7" max="7" width="13.140625" bestFit="1" customWidth="1"/>
    <col min="8" max="8" width="11.42578125" customWidth="1"/>
    <col min="9" max="9" width="13.85546875" style="82" customWidth="1"/>
    <col min="10" max="11" width="11.42578125" customWidth="1"/>
    <col min="12" max="12" width="11.42578125" style="82" customWidth="1"/>
    <col min="13" max="13" width="12" bestFit="1" customWidth="1"/>
  </cols>
  <sheetData>
    <row r="1" spans="1:13" x14ac:dyDescent="0.25">
      <c r="A1" s="105" t="s">
        <v>140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spans="1:13" x14ac:dyDescent="0.25">
      <c r="A2" s="105" t="s">
        <v>141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</row>
    <row r="3" spans="1:13" x14ac:dyDescent="0.25">
      <c r="A3" s="105" t="s">
        <v>330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</row>
    <row r="4" spans="1:13" x14ac:dyDescent="0.25">
      <c r="A4" s="105" t="s">
        <v>331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</row>
    <row r="6" spans="1:13" ht="60" x14ac:dyDescent="0.25">
      <c r="A6" s="78" t="s">
        <v>1</v>
      </c>
      <c r="B6" s="80" t="s">
        <v>367</v>
      </c>
      <c r="C6" s="79" t="s">
        <v>332</v>
      </c>
      <c r="D6" s="79" t="s">
        <v>333</v>
      </c>
      <c r="E6" s="79" t="s">
        <v>334</v>
      </c>
      <c r="F6" s="79" t="s">
        <v>335</v>
      </c>
      <c r="G6" s="79" t="s">
        <v>336</v>
      </c>
      <c r="H6" s="79" t="s">
        <v>337</v>
      </c>
      <c r="I6" s="79" t="s">
        <v>338</v>
      </c>
      <c r="J6" s="79" t="s">
        <v>339</v>
      </c>
      <c r="K6" s="79" t="s">
        <v>424</v>
      </c>
      <c r="L6" s="79" t="s">
        <v>444</v>
      </c>
    </row>
    <row r="7" spans="1:13" x14ac:dyDescent="0.25">
      <c r="A7" s="83">
        <v>1</v>
      </c>
      <c r="B7" s="83">
        <v>2015</v>
      </c>
      <c r="C7" s="88" t="s">
        <v>368</v>
      </c>
      <c r="D7" s="84">
        <v>41946</v>
      </c>
      <c r="E7" s="85" t="s">
        <v>340</v>
      </c>
      <c r="F7" s="86">
        <f>(33000*12)</f>
        <v>396000</v>
      </c>
      <c r="G7" s="81">
        <v>33000</v>
      </c>
      <c r="H7" s="84" t="s">
        <v>421</v>
      </c>
      <c r="I7" s="87" t="s">
        <v>422</v>
      </c>
      <c r="J7" s="87" t="s">
        <v>189</v>
      </c>
      <c r="K7" s="101" t="s">
        <v>442</v>
      </c>
      <c r="L7" s="88" t="s">
        <v>443</v>
      </c>
      <c r="M7" s="50"/>
    </row>
    <row r="8" spans="1:13" x14ac:dyDescent="0.25">
      <c r="A8" s="83">
        <v>2</v>
      </c>
      <c r="B8" s="83">
        <v>2015</v>
      </c>
      <c r="C8" s="88" t="s">
        <v>369</v>
      </c>
      <c r="D8" s="84">
        <v>42009</v>
      </c>
      <c r="E8" s="85" t="s">
        <v>351</v>
      </c>
      <c r="F8" s="86">
        <f>G8*12</f>
        <v>156000</v>
      </c>
      <c r="G8" s="81">
        <v>13000</v>
      </c>
      <c r="H8" s="89">
        <v>42369</v>
      </c>
      <c r="I8" s="87" t="s">
        <v>422</v>
      </c>
      <c r="J8" s="87" t="s">
        <v>189</v>
      </c>
      <c r="K8" s="88" t="s">
        <v>426</v>
      </c>
      <c r="L8" s="84">
        <v>42009</v>
      </c>
      <c r="M8" s="50"/>
    </row>
    <row r="9" spans="1:13" x14ac:dyDescent="0.25">
      <c r="A9" s="83">
        <v>3</v>
      </c>
      <c r="B9" s="83">
        <v>2015</v>
      </c>
      <c r="C9" s="88" t="s">
        <v>370</v>
      </c>
      <c r="D9" s="84">
        <v>42009</v>
      </c>
      <c r="E9" s="85" t="s">
        <v>352</v>
      </c>
      <c r="F9" s="86">
        <f>G9*12</f>
        <v>192000</v>
      </c>
      <c r="G9" s="81">
        <v>16000</v>
      </c>
      <c r="H9" s="89">
        <v>42369</v>
      </c>
      <c r="I9" s="87" t="s">
        <v>423</v>
      </c>
      <c r="J9" s="87" t="s">
        <v>189</v>
      </c>
      <c r="K9" s="88" t="s">
        <v>426</v>
      </c>
      <c r="L9" s="84">
        <v>42009</v>
      </c>
      <c r="M9" s="50"/>
    </row>
    <row r="10" spans="1:13" x14ac:dyDescent="0.25">
      <c r="A10" s="83">
        <v>4</v>
      </c>
      <c r="B10" s="83">
        <v>2015</v>
      </c>
      <c r="C10" s="88" t="s">
        <v>371</v>
      </c>
      <c r="D10" s="84">
        <v>42009</v>
      </c>
      <c r="E10" s="85" t="s">
        <v>353</v>
      </c>
      <c r="F10" s="86">
        <f>G10*12</f>
        <v>216000</v>
      </c>
      <c r="G10" s="81">
        <v>18000</v>
      </c>
      <c r="H10" s="89">
        <v>42369</v>
      </c>
      <c r="I10" s="87" t="s">
        <v>422</v>
      </c>
      <c r="J10" s="87" t="s">
        <v>189</v>
      </c>
      <c r="K10" s="88" t="s">
        <v>426</v>
      </c>
      <c r="L10" s="84">
        <v>42009</v>
      </c>
      <c r="M10" s="50"/>
    </row>
    <row r="11" spans="1:13" x14ac:dyDescent="0.25">
      <c r="A11" s="83">
        <v>5</v>
      </c>
      <c r="B11" s="83">
        <v>2015</v>
      </c>
      <c r="C11" s="88" t="s">
        <v>372</v>
      </c>
      <c r="D11" s="84">
        <v>42009</v>
      </c>
      <c r="E11" s="85" t="s">
        <v>341</v>
      </c>
      <c r="F11" s="86">
        <f>(16000*6)*2</f>
        <v>192000</v>
      </c>
      <c r="G11" s="81">
        <v>16000</v>
      </c>
      <c r="H11" s="89">
        <v>42369</v>
      </c>
      <c r="I11" s="87" t="s">
        <v>422</v>
      </c>
      <c r="J11" s="87" t="s">
        <v>189</v>
      </c>
      <c r="K11" s="88" t="s">
        <v>426</v>
      </c>
      <c r="L11" s="84">
        <v>42009</v>
      </c>
      <c r="M11" s="50"/>
    </row>
    <row r="12" spans="1:13" x14ac:dyDescent="0.25">
      <c r="A12" s="83">
        <v>6</v>
      </c>
      <c r="B12" s="83">
        <v>2015</v>
      </c>
      <c r="C12" s="90" t="s">
        <v>373</v>
      </c>
      <c r="D12" s="84">
        <v>42005</v>
      </c>
      <c r="E12" s="85" t="s">
        <v>238</v>
      </c>
      <c r="F12" s="86">
        <f>(9500*6)</f>
        <v>57000</v>
      </c>
      <c r="G12" s="81">
        <v>9500</v>
      </c>
      <c r="H12" s="89">
        <v>42185</v>
      </c>
      <c r="I12" s="87" t="s">
        <v>423</v>
      </c>
      <c r="J12" s="87" t="s">
        <v>189</v>
      </c>
      <c r="K12" s="88" t="s">
        <v>426</v>
      </c>
      <c r="L12" s="84">
        <v>42009</v>
      </c>
      <c r="M12" s="50"/>
    </row>
    <row r="13" spans="1:13" x14ac:dyDescent="0.25">
      <c r="A13" s="83">
        <v>7</v>
      </c>
      <c r="B13" s="83">
        <v>2015</v>
      </c>
      <c r="C13" s="88" t="s">
        <v>374</v>
      </c>
      <c r="D13" s="84">
        <v>42009</v>
      </c>
      <c r="E13" s="85" t="s">
        <v>154</v>
      </c>
      <c r="F13" s="86">
        <f>(20000*6)*2</f>
        <v>240000</v>
      </c>
      <c r="G13" s="81">
        <v>20000</v>
      </c>
      <c r="H13" s="89">
        <v>42369</v>
      </c>
      <c r="I13" s="87" t="s">
        <v>422</v>
      </c>
      <c r="J13" s="87" t="s">
        <v>189</v>
      </c>
      <c r="K13" s="88" t="s">
        <v>426</v>
      </c>
      <c r="L13" s="84">
        <v>42009</v>
      </c>
      <c r="M13" s="50"/>
    </row>
    <row r="14" spans="1:13" x14ac:dyDescent="0.25">
      <c r="A14" s="83">
        <v>8</v>
      </c>
      <c r="B14" s="83">
        <v>2015</v>
      </c>
      <c r="C14" s="88" t="s">
        <v>375</v>
      </c>
      <c r="D14" s="84">
        <v>42009</v>
      </c>
      <c r="E14" s="85" t="s">
        <v>155</v>
      </c>
      <c r="F14" s="86">
        <f>(11000*6)*2</f>
        <v>132000</v>
      </c>
      <c r="G14" s="81">
        <v>11000</v>
      </c>
      <c r="H14" s="89">
        <v>42369</v>
      </c>
      <c r="I14" s="87" t="s">
        <v>423</v>
      </c>
      <c r="J14" s="87" t="s">
        <v>189</v>
      </c>
      <c r="K14" s="88" t="s">
        <v>426</v>
      </c>
      <c r="L14" s="84">
        <v>42009</v>
      </c>
      <c r="M14" s="50"/>
    </row>
    <row r="15" spans="1:13" x14ac:dyDescent="0.25">
      <c r="A15" s="83">
        <v>9</v>
      </c>
      <c r="B15" s="83">
        <v>2015</v>
      </c>
      <c r="C15" s="88" t="s">
        <v>376</v>
      </c>
      <c r="D15" s="84">
        <v>42009</v>
      </c>
      <c r="E15" s="85" t="s">
        <v>164</v>
      </c>
      <c r="F15" s="86">
        <f>(9500*6)*2</f>
        <v>114000</v>
      </c>
      <c r="G15" s="81">
        <v>9500</v>
      </c>
      <c r="H15" s="89">
        <v>42369</v>
      </c>
      <c r="I15" s="87" t="s">
        <v>423</v>
      </c>
      <c r="J15" s="87" t="s">
        <v>189</v>
      </c>
      <c r="K15" s="88" t="s">
        <v>426</v>
      </c>
      <c r="L15" s="84">
        <v>42009</v>
      </c>
      <c r="M15" s="50"/>
    </row>
    <row r="16" spans="1:13" x14ac:dyDescent="0.25">
      <c r="A16" s="83">
        <v>10</v>
      </c>
      <c r="B16" s="83">
        <v>2015</v>
      </c>
      <c r="C16" s="88" t="s">
        <v>377</v>
      </c>
      <c r="D16" s="84">
        <v>42009</v>
      </c>
      <c r="E16" s="85" t="s">
        <v>152</v>
      </c>
      <c r="F16" s="86">
        <f>(9500*6+9500*6)</f>
        <v>114000</v>
      </c>
      <c r="G16" s="81">
        <v>9500</v>
      </c>
      <c r="H16" s="89">
        <v>42369</v>
      </c>
      <c r="I16" s="87" t="s">
        <v>423</v>
      </c>
      <c r="J16" s="87" t="s">
        <v>189</v>
      </c>
      <c r="K16" s="88" t="s">
        <v>426</v>
      </c>
      <c r="L16" s="84">
        <v>42009</v>
      </c>
      <c r="M16" s="50"/>
    </row>
    <row r="17" spans="1:13" x14ac:dyDescent="0.25">
      <c r="A17" s="83">
        <v>11</v>
      </c>
      <c r="B17" s="83">
        <v>2015</v>
      </c>
      <c r="C17" s="88" t="s">
        <v>378</v>
      </c>
      <c r="D17" s="84">
        <v>42009</v>
      </c>
      <c r="E17" s="85" t="s">
        <v>354</v>
      </c>
      <c r="F17" s="86">
        <f>G17*12</f>
        <v>156000</v>
      </c>
      <c r="G17" s="81">
        <v>13000</v>
      </c>
      <c r="H17" s="89">
        <v>42369</v>
      </c>
      <c r="I17" s="87" t="s">
        <v>423</v>
      </c>
      <c r="J17" s="87" t="s">
        <v>189</v>
      </c>
      <c r="K17" s="88" t="s">
        <v>426</v>
      </c>
      <c r="L17" s="84">
        <v>42009</v>
      </c>
      <c r="M17" s="50"/>
    </row>
    <row r="18" spans="1:13" x14ac:dyDescent="0.25">
      <c r="A18" s="83">
        <v>12</v>
      </c>
      <c r="B18" s="83">
        <v>2015</v>
      </c>
      <c r="C18" s="88" t="s">
        <v>379</v>
      </c>
      <c r="D18" s="84">
        <v>42009</v>
      </c>
      <c r="E18" s="85" t="s">
        <v>159</v>
      </c>
      <c r="F18" s="86">
        <f>(8500*6)*2</f>
        <v>102000</v>
      </c>
      <c r="G18" s="81">
        <v>8500</v>
      </c>
      <c r="H18" s="89">
        <v>42369</v>
      </c>
      <c r="I18" s="87" t="s">
        <v>423</v>
      </c>
      <c r="J18" s="87" t="s">
        <v>189</v>
      </c>
      <c r="K18" s="88" t="s">
        <v>426</v>
      </c>
      <c r="L18" s="84">
        <v>42009</v>
      </c>
      <c r="M18" s="50"/>
    </row>
    <row r="19" spans="1:13" x14ac:dyDescent="0.25">
      <c r="A19" s="83">
        <v>13</v>
      </c>
      <c r="B19" s="83">
        <v>2015</v>
      </c>
      <c r="C19" s="88" t="s">
        <v>380</v>
      </c>
      <c r="D19" s="84">
        <v>42009</v>
      </c>
      <c r="E19" s="85" t="s">
        <v>156</v>
      </c>
      <c r="F19" s="86">
        <f>(6500*6)*2</f>
        <v>78000</v>
      </c>
      <c r="G19" s="81">
        <v>6500</v>
      </c>
      <c r="H19" s="89">
        <v>42369</v>
      </c>
      <c r="I19" s="87" t="s">
        <v>423</v>
      </c>
      <c r="J19" s="87" t="s">
        <v>189</v>
      </c>
      <c r="K19" s="88" t="s">
        <v>426</v>
      </c>
      <c r="L19" s="84">
        <v>42009</v>
      </c>
      <c r="M19" s="50"/>
    </row>
    <row r="20" spans="1:13" x14ac:dyDescent="0.25">
      <c r="A20" s="83">
        <v>14</v>
      </c>
      <c r="B20" s="83">
        <v>2015</v>
      </c>
      <c r="C20" s="88" t="s">
        <v>381</v>
      </c>
      <c r="D20" s="84">
        <v>42009</v>
      </c>
      <c r="E20" s="85" t="s">
        <v>355</v>
      </c>
      <c r="F20" s="86">
        <f>G20*6</f>
        <v>33000</v>
      </c>
      <c r="G20" s="81">
        <v>5500</v>
      </c>
      <c r="H20" s="89">
        <v>42185</v>
      </c>
      <c r="I20" s="87" t="s">
        <v>423</v>
      </c>
      <c r="J20" s="87" t="s">
        <v>189</v>
      </c>
      <c r="K20" s="88" t="s">
        <v>426</v>
      </c>
      <c r="L20" s="84">
        <v>42009</v>
      </c>
      <c r="M20" s="50"/>
    </row>
    <row r="21" spans="1:13" x14ac:dyDescent="0.25">
      <c r="A21" s="83">
        <v>15</v>
      </c>
      <c r="B21" s="83">
        <v>2015</v>
      </c>
      <c r="C21" s="88" t="s">
        <v>382</v>
      </c>
      <c r="D21" s="84">
        <v>42009</v>
      </c>
      <c r="E21" s="85" t="s">
        <v>157</v>
      </c>
      <c r="F21" s="86">
        <f>(5500*6)*2</f>
        <v>66000</v>
      </c>
      <c r="G21" s="81">
        <v>5500</v>
      </c>
      <c r="H21" s="89">
        <v>42369</v>
      </c>
      <c r="I21" s="87" t="s">
        <v>423</v>
      </c>
      <c r="J21" s="87" t="s">
        <v>189</v>
      </c>
      <c r="K21" s="88" t="s">
        <v>426</v>
      </c>
      <c r="L21" s="84">
        <v>42009</v>
      </c>
      <c r="M21" s="50"/>
    </row>
    <row r="22" spans="1:13" x14ac:dyDescent="0.25">
      <c r="A22" s="83">
        <v>16</v>
      </c>
      <c r="B22" s="83">
        <v>2015</v>
      </c>
      <c r="C22" s="88" t="s">
        <v>383</v>
      </c>
      <c r="D22" s="84">
        <v>42009</v>
      </c>
      <c r="E22" s="85" t="s">
        <v>342</v>
      </c>
      <c r="F22" s="86">
        <f>(5500*6)*2</f>
        <v>66000</v>
      </c>
      <c r="G22" s="81">
        <v>5500</v>
      </c>
      <c r="H22" s="89">
        <v>42369</v>
      </c>
      <c r="I22" s="87" t="s">
        <v>423</v>
      </c>
      <c r="J22" s="87" t="s">
        <v>189</v>
      </c>
      <c r="K22" s="88" t="s">
        <v>426</v>
      </c>
      <c r="L22" s="84">
        <v>42009</v>
      </c>
      <c r="M22" s="50"/>
    </row>
    <row r="23" spans="1:13" x14ac:dyDescent="0.25">
      <c r="A23" s="83">
        <v>17</v>
      </c>
      <c r="B23" s="83">
        <v>2015</v>
      </c>
      <c r="C23" s="88" t="s">
        <v>384</v>
      </c>
      <c r="D23" s="84">
        <v>42009</v>
      </c>
      <c r="E23" s="85" t="s">
        <v>356</v>
      </c>
      <c r="F23" s="86">
        <f>G23*6</f>
        <v>120000</v>
      </c>
      <c r="G23" s="81">
        <v>20000</v>
      </c>
      <c r="H23" s="89">
        <v>42185</v>
      </c>
      <c r="I23" s="87" t="s">
        <v>422</v>
      </c>
      <c r="J23" s="87" t="s">
        <v>189</v>
      </c>
      <c r="K23" s="88" t="s">
        <v>426</v>
      </c>
      <c r="L23" s="84">
        <v>42009</v>
      </c>
      <c r="M23" s="50"/>
    </row>
    <row r="24" spans="1:13" x14ac:dyDescent="0.25">
      <c r="A24" s="83">
        <v>18</v>
      </c>
      <c r="B24" s="83">
        <v>2015</v>
      </c>
      <c r="C24" s="90" t="s">
        <v>385</v>
      </c>
      <c r="D24" s="84">
        <v>42009</v>
      </c>
      <c r="E24" s="85" t="s">
        <v>357</v>
      </c>
      <c r="F24" s="86">
        <f>G24*12</f>
        <v>180000</v>
      </c>
      <c r="G24" s="81">
        <v>15000</v>
      </c>
      <c r="H24" s="89">
        <v>42369</v>
      </c>
      <c r="I24" s="87" t="s">
        <v>422</v>
      </c>
      <c r="J24" s="87" t="s">
        <v>189</v>
      </c>
      <c r="K24" s="88" t="s">
        <v>426</v>
      </c>
      <c r="L24" s="84">
        <v>42009</v>
      </c>
      <c r="M24" s="50"/>
    </row>
    <row r="25" spans="1:13" x14ac:dyDescent="0.25">
      <c r="A25" s="83">
        <v>19</v>
      </c>
      <c r="B25" s="83">
        <v>2015</v>
      </c>
      <c r="C25" s="90" t="s">
        <v>386</v>
      </c>
      <c r="D25" s="84">
        <v>42009</v>
      </c>
      <c r="E25" s="85" t="s">
        <v>162</v>
      </c>
      <c r="F25" s="86">
        <f>(9500*6)*2</f>
        <v>114000</v>
      </c>
      <c r="G25" s="81">
        <v>9500</v>
      </c>
      <c r="H25" s="89">
        <v>42369</v>
      </c>
      <c r="I25" s="87" t="s">
        <v>423</v>
      </c>
      <c r="J25" s="87" t="s">
        <v>189</v>
      </c>
      <c r="K25" s="88" t="s">
        <v>426</v>
      </c>
      <c r="L25" s="84">
        <v>42009</v>
      </c>
      <c r="M25" s="50"/>
    </row>
    <row r="26" spans="1:13" x14ac:dyDescent="0.25">
      <c r="A26" s="83">
        <v>20</v>
      </c>
      <c r="B26" s="83">
        <v>2015</v>
      </c>
      <c r="C26" s="90" t="s">
        <v>387</v>
      </c>
      <c r="D26" s="84">
        <v>42009</v>
      </c>
      <c r="E26" s="85" t="s">
        <v>165</v>
      </c>
      <c r="F26" s="86">
        <f>G26*12</f>
        <v>120000</v>
      </c>
      <c r="G26" s="81">
        <v>10000</v>
      </c>
      <c r="H26" s="89">
        <v>42369</v>
      </c>
      <c r="I26" s="87" t="s">
        <v>423</v>
      </c>
      <c r="J26" s="87" t="s">
        <v>189</v>
      </c>
      <c r="K26" s="88" t="s">
        <v>426</v>
      </c>
      <c r="L26" s="84">
        <v>42009</v>
      </c>
      <c r="M26" s="50"/>
    </row>
    <row r="27" spans="1:13" x14ac:dyDescent="0.25">
      <c r="A27" s="83">
        <v>21</v>
      </c>
      <c r="B27" s="83">
        <v>2015</v>
      </c>
      <c r="C27" s="88" t="s">
        <v>388</v>
      </c>
      <c r="D27" s="84">
        <v>42009</v>
      </c>
      <c r="E27" s="85" t="s">
        <v>163</v>
      </c>
      <c r="F27" s="86">
        <f>(9500*6)*2</f>
        <v>114000</v>
      </c>
      <c r="G27" s="81">
        <v>9500</v>
      </c>
      <c r="H27" s="89">
        <v>42369</v>
      </c>
      <c r="I27" s="87" t="s">
        <v>423</v>
      </c>
      <c r="J27" s="87" t="s">
        <v>189</v>
      </c>
      <c r="K27" s="88" t="s">
        <v>426</v>
      </c>
      <c r="L27" s="84">
        <v>42009</v>
      </c>
      <c r="M27" s="50"/>
    </row>
    <row r="28" spans="1:13" x14ac:dyDescent="0.25">
      <c r="A28" s="83">
        <v>22</v>
      </c>
      <c r="B28" s="83">
        <v>2015</v>
      </c>
      <c r="C28" s="88" t="s">
        <v>389</v>
      </c>
      <c r="D28" s="84">
        <v>42009</v>
      </c>
      <c r="E28" s="85" t="s">
        <v>343</v>
      </c>
      <c r="F28" s="86">
        <f>(9500*6)*2</f>
        <v>114000</v>
      </c>
      <c r="G28" s="81">
        <v>9500</v>
      </c>
      <c r="H28" s="89">
        <v>42369</v>
      </c>
      <c r="I28" s="87" t="s">
        <v>423</v>
      </c>
      <c r="J28" s="87" t="s">
        <v>189</v>
      </c>
      <c r="K28" s="88" t="s">
        <v>426</v>
      </c>
      <c r="L28" s="84">
        <v>42009</v>
      </c>
      <c r="M28" s="50"/>
    </row>
    <row r="29" spans="1:13" x14ac:dyDescent="0.25">
      <c r="A29" s="83">
        <v>23</v>
      </c>
      <c r="B29" s="83">
        <v>2015</v>
      </c>
      <c r="C29" s="88" t="s">
        <v>390</v>
      </c>
      <c r="D29" s="84">
        <v>42009</v>
      </c>
      <c r="E29" s="85" t="s">
        <v>344</v>
      </c>
      <c r="F29" s="86">
        <f>(9500*6)*2</f>
        <v>114000</v>
      </c>
      <c r="G29" s="81">
        <v>9500</v>
      </c>
      <c r="H29" s="89">
        <v>42369</v>
      </c>
      <c r="I29" s="87" t="s">
        <v>423</v>
      </c>
      <c r="J29" s="87" t="s">
        <v>189</v>
      </c>
      <c r="K29" s="88" t="s">
        <v>426</v>
      </c>
      <c r="L29" s="84">
        <v>42009</v>
      </c>
      <c r="M29" s="50"/>
    </row>
    <row r="30" spans="1:13" x14ac:dyDescent="0.25">
      <c r="A30" s="83">
        <v>24</v>
      </c>
      <c r="B30" s="83">
        <v>2015</v>
      </c>
      <c r="C30" s="88" t="s">
        <v>391</v>
      </c>
      <c r="D30" s="84">
        <v>42009</v>
      </c>
      <c r="E30" s="85" t="s">
        <v>358</v>
      </c>
      <c r="F30" s="86">
        <f>G30*6</f>
        <v>90000</v>
      </c>
      <c r="G30" s="81">
        <v>15000</v>
      </c>
      <c r="H30" s="89">
        <v>42185</v>
      </c>
      <c r="I30" s="87" t="s">
        <v>422</v>
      </c>
      <c r="J30" s="87" t="s">
        <v>189</v>
      </c>
      <c r="K30" s="88" t="s">
        <v>426</v>
      </c>
      <c r="L30" s="84">
        <v>42009</v>
      </c>
      <c r="M30" s="50"/>
    </row>
    <row r="31" spans="1:13" x14ac:dyDescent="0.25">
      <c r="A31" s="83">
        <v>25</v>
      </c>
      <c r="B31" s="83">
        <v>2015</v>
      </c>
      <c r="C31" s="88" t="s">
        <v>392</v>
      </c>
      <c r="D31" s="84">
        <v>42009</v>
      </c>
      <c r="E31" s="85" t="s">
        <v>359</v>
      </c>
      <c r="F31" s="86">
        <f>G31*6</f>
        <v>90000</v>
      </c>
      <c r="G31" s="81">
        <v>15000</v>
      </c>
      <c r="H31" s="89">
        <v>42185</v>
      </c>
      <c r="I31" s="87" t="s">
        <v>422</v>
      </c>
      <c r="J31" s="87" t="s">
        <v>189</v>
      </c>
      <c r="K31" s="88" t="s">
        <v>426</v>
      </c>
      <c r="L31" s="84">
        <v>42009</v>
      </c>
      <c r="M31" s="50"/>
    </row>
    <row r="32" spans="1:13" x14ac:dyDescent="0.25">
      <c r="A32" s="83">
        <v>26</v>
      </c>
      <c r="B32" s="83">
        <v>2015</v>
      </c>
      <c r="C32" s="88" t="s">
        <v>393</v>
      </c>
      <c r="D32" s="84">
        <v>42009</v>
      </c>
      <c r="E32" s="85" t="s">
        <v>169</v>
      </c>
      <c r="F32" s="86">
        <f>(14000*6)*2</f>
        <v>168000</v>
      </c>
      <c r="G32" s="81">
        <v>14000</v>
      </c>
      <c r="H32" s="89">
        <v>42369</v>
      </c>
      <c r="I32" s="87" t="s">
        <v>422</v>
      </c>
      <c r="J32" s="87" t="s">
        <v>189</v>
      </c>
      <c r="K32" s="88" t="s">
        <v>426</v>
      </c>
      <c r="L32" s="84">
        <v>42009</v>
      </c>
      <c r="M32" s="50"/>
    </row>
    <row r="33" spans="1:13" x14ac:dyDescent="0.25">
      <c r="A33" s="83">
        <v>27</v>
      </c>
      <c r="B33" s="83">
        <v>2015</v>
      </c>
      <c r="C33" s="88" t="s">
        <v>394</v>
      </c>
      <c r="D33" s="84">
        <v>42009</v>
      </c>
      <c r="E33" s="85" t="s">
        <v>360</v>
      </c>
      <c r="F33" s="86">
        <f>G33*6</f>
        <v>84000</v>
      </c>
      <c r="G33" s="81">
        <v>14000</v>
      </c>
      <c r="H33" s="89">
        <v>42185</v>
      </c>
      <c r="I33" s="87" t="s">
        <v>422</v>
      </c>
      <c r="J33" s="87" t="s">
        <v>189</v>
      </c>
      <c r="K33" s="88" t="s">
        <v>426</v>
      </c>
      <c r="L33" s="84">
        <v>42009</v>
      </c>
      <c r="M33" s="50"/>
    </row>
    <row r="34" spans="1:13" x14ac:dyDescent="0.25">
      <c r="A34" s="83">
        <v>28</v>
      </c>
      <c r="B34" s="83">
        <v>2015</v>
      </c>
      <c r="C34" s="88" t="s">
        <v>395</v>
      </c>
      <c r="D34" s="84">
        <v>42009</v>
      </c>
      <c r="E34" s="85" t="s">
        <v>345</v>
      </c>
      <c r="F34" s="86">
        <f>(13000*6)*2</f>
        <v>156000</v>
      </c>
      <c r="G34" s="81">
        <v>13000</v>
      </c>
      <c r="H34" s="89">
        <v>42369</v>
      </c>
      <c r="I34" s="87" t="s">
        <v>422</v>
      </c>
      <c r="J34" s="87" t="s">
        <v>189</v>
      </c>
      <c r="K34" s="88" t="s">
        <v>426</v>
      </c>
      <c r="L34" s="84">
        <v>42009</v>
      </c>
      <c r="M34" s="50"/>
    </row>
    <row r="35" spans="1:13" x14ac:dyDescent="0.25">
      <c r="A35" s="83">
        <v>29</v>
      </c>
      <c r="B35" s="83">
        <v>2015</v>
      </c>
      <c r="C35" s="88" t="s">
        <v>396</v>
      </c>
      <c r="D35" s="84">
        <v>42009</v>
      </c>
      <c r="E35" s="85" t="s">
        <v>361</v>
      </c>
      <c r="F35" s="86">
        <f>G35*6</f>
        <v>78000</v>
      </c>
      <c r="G35" s="81">
        <v>13000</v>
      </c>
      <c r="H35" s="89">
        <v>42185</v>
      </c>
      <c r="I35" s="87" t="s">
        <v>422</v>
      </c>
      <c r="J35" s="87" t="s">
        <v>189</v>
      </c>
      <c r="K35" s="88" t="s">
        <v>426</v>
      </c>
      <c r="L35" s="84">
        <v>42009</v>
      </c>
      <c r="M35" s="50"/>
    </row>
    <row r="36" spans="1:13" x14ac:dyDescent="0.25">
      <c r="A36" s="83">
        <v>30</v>
      </c>
      <c r="B36" s="83">
        <v>2015</v>
      </c>
      <c r="C36" s="88" t="s">
        <v>397</v>
      </c>
      <c r="D36" s="84">
        <v>42009</v>
      </c>
      <c r="E36" s="85" t="s">
        <v>170</v>
      </c>
      <c r="F36" s="86">
        <f>(13000*6)*2</f>
        <v>156000</v>
      </c>
      <c r="G36" s="81">
        <v>13000</v>
      </c>
      <c r="H36" s="89">
        <v>42369</v>
      </c>
      <c r="I36" s="87" t="s">
        <v>422</v>
      </c>
      <c r="J36" s="87" t="s">
        <v>189</v>
      </c>
      <c r="K36" s="88" t="s">
        <v>426</v>
      </c>
      <c r="L36" s="84">
        <v>42009</v>
      </c>
      <c r="M36" s="50"/>
    </row>
    <row r="37" spans="1:13" x14ac:dyDescent="0.25">
      <c r="A37" s="83">
        <v>31</v>
      </c>
      <c r="B37" s="83">
        <v>2015</v>
      </c>
      <c r="C37" s="88" t="s">
        <v>398</v>
      </c>
      <c r="D37" s="84">
        <v>42009</v>
      </c>
      <c r="E37" s="85" t="s">
        <v>362</v>
      </c>
      <c r="F37" s="86">
        <f>G37*6</f>
        <v>78000</v>
      </c>
      <c r="G37" s="81">
        <v>13000</v>
      </c>
      <c r="H37" s="89">
        <v>42185</v>
      </c>
      <c r="I37" s="87" t="s">
        <v>422</v>
      </c>
      <c r="J37" s="87" t="s">
        <v>189</v>
      </c>
      <c r="K37" s="88" t="s">
        <v>426</v>
      </c>
      <c r="L37" s="84">
        <v>42009</v>
      </c>
      <c r="M37" s="50"/>
    </row>
    <row r="38" spans="1:13" x14ac:dyDescent="0.25">
      <c r="A38" s="83">
        <v>32</v>
      </c>
      <c r="B38" s="83">
        <v>2015</v>
      </c>
      <c r="C38" s="88" t="s">
        <v>399</v>
      </c>
      <c r="D38" s="84">
        <v>42009</v>
      </c>
      <c r="E38" s="85" t="s">
        <v>171</v>
      </c>
      <c r="F38" s="86">
        <f>(13000*6)*2</f>
        <v>156000</v>
      </c>
      <c r="G38" s="81">
        <v>13000</v>
      </c>
      <c r="H38" s="89">
        <v>42369</v>
      </c>
      <c r="I38" s="87" t="s">
        <v>422</v>
      </c>
      <c r="J38" s="87" t="s">
        <v>189</v>
      </c>
      <c r="K38" s="88" t="s">
        <v>426</v>
      </c>
      <c r="L38" s="84">
        <v>42009</v>
      </c>
      <c r="M38" s="50"/>
    </row>
    <row r="39" spans="1:13" x14ac:dyDescent="0.25">
      <c r="A39" s="83">
        <v>33</v>
      </c>
      <c r="B39" s="83">
        <v>2015</v>
      </c>
      <c r="C39" s="88" t="s">
        <v>400</v>
      </c>
      <c r="D39" s="84">
        <v>42009</v>
      </c>
      <c r="E39" s="85" t="s">
        <v>346</v>
      </c>
      <c r="F39" s="86">
        <f>(13000*6+15000*6)</f>
        <v>168000</v>
      </c>
      <c r="G39" s="81">
        <v>14000</v>
      </c>
      <c r="H39" s="89">
        <v>42369</v>
      </c>
      <c r="I39" s="87" t="s">
        <v>422</v>
      </c>
      <c r="J39" s="87" t="s">
        <v>189</v>
      </c>
      <c r="K39" s="88" t="s">
        <v>426</v>
      </c>
      <c r="L39" s="84">
        <v>42009</v>
      </c>
      <c r="M39" s="50"/>
    </row>
    <row r="40" spans="1:13" x14ac:dyDescent="0.25">
      <c r="A40" s="83">
        <v>34</v>
      </c>
      <c r="B40" s="83">
        <v>2015</v>
      </c>
      <c r="C40" s="88" t="s">
        <v>401</v>
      </c>
      <c r="D40" s="84">
        <v>42009</v>
      </c>
      <c r="E40" s="85" t="s">
        <v>172</v>
      </c>
      <c r="F40" s="86">
        <f>(13000*6)*2</f>
        <v>156000</v>
      </c>
      <c r="G40" s="81">
        <v>13000</v>
      </c>
      <c r="H40" s="89">
        <v>42369</v>
      </c>
      <c r="I40" s="87" t="s">
        <v>422</v>
      </c>
      <c r="J40" s="87" t="s">
        <v>189</v>
      </c>
      <c r="K40" s="88" t="s">
        <v>426</v>
      </c>
      <c r="L40" s="84">
        <v>42009</v>
      </c>
      <c r="M40" s="50"/>
    </row>
    <row r="41" spans="1:13" x14ac:dyDescent="0.25">
      <c r="A41" s="83">
        <v>35</v>
      </c>
      <c r="B41" s="83">
        <v>2015</v>
      </c>
      <c r="C41" s="88" t="s">
        <v>402</v>
      </c>
      <c r="D41" s="84">
        <v>42009</v>
      </c>
      <c r="E41" s="85" t="s">
        <v>168</v>
      </c>
      <c r="F41" s="86">
        <f>(13000*6)*2</f>
        <v>156000</v>
      </c>
      <c r="G41" s="81">
        <v>13000</v>
      </c>
      <c r="H41" s="89">
        <v>42369</v>
      </c>
      <c r="I41" s="87" t="s">
        <v>422</v>
      </c>
      <c r="J41" s="87" t="s">
        <v>189</v>
      </c>
      <c r="K41" s="88" t="s">
        <v>426</v>
      </c>
      <c r="L41" s="84">
        <v>42009</v>
      </c>
      <c r="M41" s="50"/>
    </row>
    <row r="42" spans="1:13" x14ac:dyDescent="0.25">
      <c r="A42" s="83">
        <v>36</v>
      </c>
      <c r="B42" s="83">
        <v>2015</v>
      </c>
      <c r="C42" s="88" t="s">
        <v>403</v>
      </c>
      <c r="D42" s="84">
        <v>42009</v>
      </c>
      <c r="E42" s="85" t="s">
        <v>363</v>
      </c>
      <c r="F42" s="86">
        <f>G42*6</f>
        <v>78000</v>
      </c>
      <c r="G42" s="81">
        <v>13000</v>
      </c>
      <c r="H42" s="89">
        <v>42185</v>
      </c>
      <c r="I42" s="87" t="s">
        <v>422</v>
      </c>
      <c r="J42" s="87" t="s">
        <v>189</v>
      </c>
      <c r="K42" s="88" t="s">
        <v>426</v>
      </c>
      <c r="L42" s="84">
        <v>42009</v>
      </c>
      <c r="M42" s="50"/>
    </row>
    <row r="43" spans="1:13" x14ac:dyDescent="0.25">
      <c r="A43" s="83">
        <v>37</v>
      </c>
      <c r="B43" s="83">
        <v>2015</v>
      </c>
      <c r="C43" s="88" t="s">
        <v>404</v>
      </c>
      <c r="D43" s="84">
        <v>42009</v>
      </c>
      <c r="E43" s="85" t="s">
        <v>176</v>
      </c>
      <c r="F43" s="86">
        <f>(13000*6)*2</f>
        <v>156000</v>
      </c>
      <c r="G43" s="81">
        <v>13000</v>
      </c>
      <c r="H43" s="89">
        <v>42369</v>
      </c>
      <c r="I43" s="87" t="s">
        <v>423</v>
      </c>
      <c r="J43" s="87" t="s">
        <v>189</v>
      </c>
      <c r="K43" s="88" t="s">
        <v>426</v>
      </c>
      <c r="L43" s="84">
        <v>42009</v>
      </c>
      <c r="M43" s="50"/>
    </row>
    <row r="44" spans="1:13" x14ac:dyDescent="0.25">
      <c r="A44" s="83">
        <v>38</v>
      </c>
      <c r="B44" s="83">
        <v>2015</v>
      </c>
      <c r="C44" s="88" t="s">
        <v>405</v>
      </c>
      <c r="D44" s="84">
        <v>42009</v>
      </c>
      <c r="E44" s="85" t="s">
        <v>347</v>
      </c>
      <c r="F44" s="86">
        <f>(13000*6)*2</f>
        <v>156000</v>
      </c>
      <c r="G44" s="81">
        <v>13000</v>
      </c>
      <c r="H44" s="89">
        <v>42369</v>
      </c>
      <c r="I44" s="87" t="s">
        <v>423</v>
      </c>
      <c r="J44" s="87" t="s">
        <v>189</v>
      </c>
      <c r="K44" s="88" t="s">
        <v>426</v>
      </c>
      <c r="L44" s="84">
        <v>42009</v>
      </c>
      <c r="M44" s="50"/>
    </row>
    <row r="45" spans="1:13" x14ac:dyDescent="0.25">
      <c r="A45" s="83">
        <v>39</v>
      </c>
      <c r="B45" s="83">
        <v>2015</v>
      </c>
      <c r="C45" s="88" t="s">
        <v>406</v>
      </c>
      <c r="D45" s="84">
        <v>42009</v>
      </c>
      <c r="E45" s="85" t="s">
        <v>364</v>
      </c>
      <c r="F45" s="86">
        <f>G45*6</f>
        <v>78000</v>
      </c>
      <c r="G45" s="81">
        <v>13000</v>
      </c>
      <c r="H45" s="89">
        <v>42185</v>
      </c>
      <c r="I45" s="87" t="s">
        <v>423</v>
      </c>
      <c r="J45" s="87" t="s">
        <v>189</v>
      </c>
      <c r="K45" s="88" t="s">
        <v>426</v>
      </c>
      <c r="L45" s="84">
        <v>42009</v>
      </c>
      <c r="M45" s="50"/>
    </row>
    <row r="46" spans="1:13" x14ac:dyDescent="0.25">
      <c r="A46" s="83">
        <v>40</v>
      </c>
      <c r="B46" s="83">
        <v>2015</v>
      </c>
      <c r="C46" s="88" t="s">
        <v>407</v>
      </c>
      <c r="D46" s="84">
        <v>42009</v>
      </c>
      <c r="E46" s="85" t="s">
        <v>178</v>
      </c>
      <c r="F46" s="86">
        <f>G46*12</f>
        <v>114000</v>
      </c>
      <c r="G46" s="81">
        <v>9500</v>
      </c>
      <c r="H46" s="89">
        <v>42369</v>
      </c>
      <c r="I46" s="87" t="s">
        <v>423</v>
      </c>
      <c r="J46" s="87" t="s">
        <v>189</v>
      </c>
      <c r="K46" s="88" t="s">
        <v>426</v>
      </c>
      <c r="L46" s="84">
        <v>42009</v>
      </c>
      <c r="M46" s="50"/>
    </row>
    <row r="47" spans="1:13" x14ac:dyDescent="0.25">
      <c r="A47" s="83">
        <v>41</v>
      </c>
      <c r="B47" s="83">
        <v>2015</v>
      </c>
      <c r="C47" s="88" t="s">
        <v>408</v>
      </c>
      <c r="D47" s="84">
        <v>42009</v>
      </c>
      <c r="E47" s="85" t="s">
        <v>179</v>
      </c>
      <c r="F47" s="86">
        <f>(9500*6)*2</f>
        <v>114000</v>
      </c>
      <c r="G47" s="81">
        <v>9500</v>
      </c>
      <c r="H47" s="89">
        <v>42369</v>
      </c>
      <c r="I47" s="87" t="s">
        <v>423</v>
      </c>
      <c r="J47" s="87" t="s">
        <v>189</v>
      </c>
      <c r="K47" s="88" t="s">
        <v>426</v>
      </c>
      <c r="L47" s="84">
        <v>42009</v>
      </c>
      <c r="M47" s="50"/>
    </row>
    <row r="48" spans="1:13" x14ac:dyDescent="0.25">
      <c r="A48" s="83">
        <v>42</v>
      </c>
      <c r="B48" s="83">
        <v>2015</v>
      </c>
      <c r="C48" s="88" t="s">
        <v>409</v>
      </c>
      <c r="D48" s="84">
        <v>42009</v>
      </c>
      <c r="E48" s="85" t="s">
        <v>180</v>
      </c>
      <c r="F48" s="86">
        <f>(9500*6)*2</f>
        <v>114000</v>
      </c>
      <c r="G48" s="81">
        <v>9500</v>
      </c>
      <c r="H48" s="89">
        <v>42369</v>
      </c>
      <c r="I48" s="87" t="s">
        <v>423</v>
      </c>
      <c r="J48" s="87" t="s">
        <v>189</v>
      </c>
      <c r="K48" s="88" t="s">
        <v>426</v>
      </c>
      <c r="L48" s="84">
        <v>42009</v>
      </c>
      <c r="M48" s="50"/>
    </row>
    <row r="49" spans="1:13" x14ac:dyDescent="0.25">
      <c r="A49" s="83">
        <v>43</v>
      </c>
      <c r="B49" s="83">
        <v>2015</v>
      </c>
      <c r="C49" s="88" t="s">
        <v>410</v>
      </c>
      <c r="D49" s="84">
        <v>42009</v>
      </c>
      <c r="E49" s="85" t="s">
        <v>348</v>
      </c>
      <c r="F49" s="86">
        <f>(9500*6)*2</f>
        <v>114000</v>
      </c>
      <c r="G49" s="81">
        <v>9500</v>
      </c>
      <c r="H49" s="89">
        <v>42369</v>
      </c>
      <c r="I49" s="87" t="s">
        <v>423</v>
      </c>
      <c r="J49" s="87" t="s">
        <v>189</v>
      </c>
      <c r="K49" s="88" t="s">
        <v>426</v>
      </c>
      <c r="L49" s="84">
        <v>42009</v>
      </c>
      <c r="M49" s="50"/>
    </row>
    <row r="50" spans="1:13" x14ac:dyDescent="0.25">
      <c r="A50" s="83">
        <v>44</v>
      </c>
      <c r="B50" s="83">
        <v>2015</v>
      </c>
      <c r="C50" s="88" t="s">
        <v>411</v>
      </c>
      <c r="D50" s="84">
        <v>42037</v>
      </c>
      <c r="E50" s="85" t="s">
        <v>153</v>
      </c>
      <c r="F50" s="91">
        <f>G50*11</f>
        <v>104500</v>
      </c>
      <c r="G50" s="81">
        <v>9500</v>
      </c>
      <c r="H50" s="89">
        <v>42369</v>
      </c>
      <c r="I50" s="87" t="s">
        <v>423</v>
      </c>
      <c r="J50" s="87" t="s">
        <v>189</v>
      </c>
      <c r="K50" s="88" t="s">
        <v>427</v>
      </c>
      <c r="L50" s="84">
        <v>42037</v>
      </c>
      <c r="M50" s="50"/>
    </row>
    <row r="51" spans="1:13" x14ac:dyDescent="0.25">
      <c r="A51" s="83">
        <v>45</v>
      </c>
      <c r="B51" s="83">
        <v>2015</v>
      </c>
      <c r="C51" s="88" t="s">
        <v>412</v>
      </c>
      <c r="D51" s="84">
        <v>42095</v>
      </c>
      <c r="E51" s="85" t="s">
        <v>167</v>
      </c>
      <c r="F51" s="86">
        <f>G51*9</f>
        <v>45000</v>
      </c>
      <c r="G51" s="81">
        <v>5000</v>
      </c>
      <c r="H51" s="89">
        <v>42369</v>
      </c>
      <c r="I51" s="87" t="s">
        <v>423</v>
      </c>
      <c r="J51" s="87" t="s">
        <v>189</v>
      </c>
      <c r="K51" s="88" t="s">
        <v>428</v>
      </c>
      <c r="L51" s="84">
        <v>42095</v>
      </c>
      <c r="M51" s="50"/>
    </row>
    <row r="52" spans="1:13" x14ac:dyDescent="0.25">
      <c r="A52" s="83">
        <v>46</v>
      </c>
      <c r="B52" s="83">
        <v>2015</v>
      </c>
      <c r="C52" s="88" t="s">
        <v>413</v>
      </c>
      <c r="D52" s="84">
        <v>42100</v>
      </c>
      <c r="E52" s="85" t="s">
        <v>182</v>
      </c>
      <c r="F52" s="86">
        <f>G52*9</f>
        <v>45000</v>
      </c>
      <c r="G52" s="81">
        <v>5000</v>
      </c>
      <c r="H52" s="89">
        <v>42369</v>
      </c>
      <c r="I52" s="87" t="s">
        <v>423</v>
      </c>
      <c r="J52" s="87" t="s">
        <v>189</v>
      </c>
      <c r="K52" s="88" t="s">
        <v>193</v>
      </c>
      <c r="L52" s="84">
        <v>42100</v>
      </c>
      <c r="M52" s="50"/>
    </row>
    <row r="53" spans="1:13" x14ac:dyDescent="0.25">
      <c r="A53" s="83">
        <v>47</v>
      </c>
      <c r="B53" s="83">
        <v>2015</v>
      </c>
      <c r="C53" s="88" t="s">
        <v>414</v>
      </c>
      <c r="D53" s="84">
        <v>42121</v>
      </c>
      <c r="E53" s="85" t="s">
        <v>365</v>
      </c>
      <c r="F53" s="91">
        <f>G53*8</f>
        <v>160000</v>
      </c>
      <c r="G53" s="81">
        <v>20000</v>
      </c>
      <c r="H53" s="89">
        <v>42369</v>
      </c>
      <c r="I53" s="87" t="s">
        <v>422</v>
      </c>
      <c r="J53" s="87" t="s">
        <v>189</v>
      </c>
      <c r="K53" s="88" t="s">
        <v>429</v>
      </c>
      <c r="L53" s="84">
        <v>42121</v>
      </c>
      <c r="M53" s="50"/>
    </row>
    <row r="54" spans="1:13" x14ac:dyDescent="0.25">
      <c r="A54" s="83">
        <v>48</v>
      </c>
      <c r="B54" s="83">
        <v>2015</v>
      </c>
      <c r="C54" s="88" t="s">
        <v>415</v>
      </c>
      <c r="D54" s="84">
        <v>42128</v>
      </c>
      <c r="E54" s="85" t="s">
        <v>173</v>
      </c>
      <c r="F54" s="86">
        <f>G54*8</f>
        <v>104000</v>
      </c>
      <c r="G54" s="81">
        <v>13000</v>
      </c>
      <c r="H54" s="89">
        <v>42369</v>
      </c>
      <c r="I54" s="87" t="s">
        <v>422</v>
      </c>
      <c r="J54" s="87" t="s">
        <v>189</v>
      </c>
      <c r="K54" s="88" t="s">
        <v>430</v>
      </c>
      <c r="L54" s="84">
        <v>42128</v>
      </c>
      <c r="M54" s="50"/>
    </row>
    <row r="55" spans="1:13" x14ac:dyDescent="0.25">
      <c r="A55" s="83">
        <v>49</v>
      </c>
      <c r="B55" s="83">
        <v>2015</v>
      </c>
      <c r="C55" s="88" t="s">
        <v>416</v>
      </c>
      <c r="D55" s="84">
        <v>42139</v>
      </c>
      <c r="E55" s="85" t="s">
        <v>366</v>
      </c>
      <c r="F55" s="91">
        <f>G55*8</f>
        <v>104000</v>
      </c>
      <c r="G55" s="81">
        <v>13000</v>
      </c>
      <c r="H55" s="89">
        <v>42185</v>
      </c>
      <c r="I55" s="87" t="s">
        <v>422</v>
      </c>
      <c r="J55" s="87" t="s">
        <v>189</v>
      </c>
      <c r="K55" s="88" t="s">
        <v>431</v>
      </c>
      <c r="L55" s="84">
        <v>42139</v>
      </c>
      <c r="M55" s="50"/>
    </row>
    <row r="56" spans="1:13" x14ac:dyDescent="0.25">
      <c r="A56" s="83">
        <v>50</v>
      </c>
      <c r="B56" s="83">
        <v>2015</v>
      </c>
      <c r="C56" s="88" t="s">
        <v>417</v>
      </c>
      <c r="D56" s="84">
        <v>42166</v>
      </c>
      <c r="E56" s="85" t="s">
        <v>349</v>
      </c>
      <c r="F56" s="91">
        <f>G56*7</f>
        <v>140000</v>
      </c>
      <c r="G56" s="81">
        <v>20000</v>
      </c>
      <c r="H56" s="89">
        <v>42369</v>
      </c>
      <c r="I56" s="87" t="s">
        <v>422</v>
      </c>
      <c r="J56" s="87" t="s">
        <v>189</v>
      </c>
      <c r="K56" s="88" t="s">
        <v>432</v>
      </c>
      <c r="L56" s="84">
        <v>42166</v>
      </c>
      <c r="M56" s="50"/>
    </row>
    <row r="57" spans="1:13" x14ac:dyDescent="0.25">
      <c r="A57" s="83">
        <v>51</v>
      </c>
      <c r="B57" s="83">
        <v>2015</v>
      </c>
      <c r="C57" s="88" t="s">
        <v>418</v>
      </c>
      <c r="D57" s="84">
        <v>42230</v>
      </c>
      <c r="E57" s="85" t="s">
        <v>150</v>
      </c>
      <c r="F57" s="91">
        <f>G57*5</f>
        <v>80000</v>
      </c>
      <c r="G57" s="81">
        <v>16000</v>
      </c>
      <c r="H57" s="89">
        <v>42369</v>
      </c>
      <c r="I57" s="87" t="s">
        <v>422</v>
      </c>
      <c r="J57" s="87" t="s">
        <v>189</v>
      </c>
      <c r="K57" s="88" t="s">
        <v>433</v>
      </c>
      <c r="L57" s="84">
        <v>42230</v>
      </c>
      <c r="M57" s="50"/>
    </row>
    <row r="58" spans="1:13" x14ac:dyDescent="0.25">
      <c r="A58" s="83">
        <v>52</v>
      </c>
      <c r="B58" s="83">
        <v>2015</v>
      </c>
      <c r="C58" s="88" t="s">
        <v>419</v>
      </c>
      <c r="D58" s="84">
        <v>42258</v>
      </c>
      <c r="E58" s="85" t="s">
        <v>151</v>
      </c>
      <c r="F58" s="91">
        <f>G58*4</f>
        <v>52000</v>
      </c>
      <c r="G58" s="81">
        <v>13000</v>
      </c>
      <c r="H58" s="89">
        <v>42369</v>
      </c>
      <c r="I58" s="87" t="s">
        <v>422</v>
      </c>
      <c r="J58" s="87" t="s">
        <v>189</v>
      </c>
      <c r="K58" s="88" t="s">
        <v>434</v>
      </c>
      <c r="L58" s="84">
        <v>42263</v>
      </c>
      <c r="M58" s="50"/>
    </row>
    <row r="59" spans="1:13" x14ac:dyDescent="0.25">
      <c r="A59" s="83">
        <v>53</v>
      </c>
      <c r="B59" s="83">
        <v>2015</v>
      </c>
      <c r="C59" s="88" t="s">
        <v>420</v>
      </c>
      <c r="D59" s="84">
        <v>42272</v>
      </c>
      <c r="E59" s="85" t="s">
        <v>350</v>
      </c>
      <c r="F59" s="91">
        <f>G59*3</f>
        <v>60000</v>
      </c>
      <c r="G59" s="81">
        <v>20000</v>
      </c>
      <c r="H59" s="89">
        <v>42369</v>
      </c>
      <c r="I59" s="87" t="s">
        <v>422</v>
      </c>
      <c r="J59" s="87" t="s">
        <v>189</v>
      </c>
      <c r="K59" s="88" t="s">
        <v>435</v>
      </c>
      <c r="L59" s="84">
        <v>42298</v>
      </c>
      <c r="M59" s="50"/>
    </row>
    <row r="60" spans="1:13" x14ac:dyDescent="0.25">
      <c r="A60" s="83">
        <v>54</v>
      </c>
      <c r="B60" s="83">
        <v>2016</v>
      </c>
      <c r="C60" s="97" t="s">
        <v>137</v>
      </c>
      <c r="D60" s="92">
        <v>42391</v>
      </c>
      <c r="E60" s="98" t="s">
        <v>136</v>
      </c>
      <c r="F60" s="81">
        <f>(30000*11)+9677.42</f>
        <v>339677.42</v>
      </c>
      <c r="G60" s="81">
        <v>30000</v>
      </c>
      <c r="H60" s="93" t="s">
        <v>421</v>
      </c>
      <c r="I60" s="87" t="s">
        <v>422</v>
      </c>
      <c r="J60" s="87" t="s">
        <v>189</v>
      </c>
      <c r="K60" s="96" t="s">
        <v>441</v>
      </c>
      <c r="L60" s="94">
        <v>42384</v>
      </c>
    </row>
    <row r="61" spans="1:13" x14ac:dyDescent="0.25">
      <c r="A61" s="83">
        <v>55</v>
      </c>
      <c r="B61" s="83">
        <v>2016</v>
      </c>
      <c r="C61" s="99" t="s">
        <v>14</v>
      </c>
      <c r="D61" s="92">
        <v>42373</v>
      </c>
      <c r="E61" s="98" t="s">
        <v>150</v>
      </c>
      <c r="F61" s="81">
        <v>192000</v>
      </c>
      <c r="G61" s="81">
        <v>16000</v>
      </c>
      <c r="H61" s="92">
        <v>42735</v>
      </c>
      <c r="I61" s="87" t="s">
        <v>422</v>
      </c>
      <c r="J61" s="87" t="s">
        <v>189</v>
      </c>
      <c r="K61" s="87" t="s">
        <v>191</v>
      </c>
      <c r="L61" s="94">
        <v>42373</v>
      </c>
    </row>
    <row r="62" spans="1:13" x14ac:dyDescent="0.25">
      <c r="A62" s="83">
        <v>56</v>
      </c>
      <c r="B62" s="83">
        <v>2016</v>
      </c>
      <c r="C62" s="99" t="s">
        <v>18</v>
      </c>
      <c r="D62" s="92">
        <v>42373</v>
      </c>
      <c r="E62" s="98" t="s">
        <v>151</v>
      </c>
      <c r="F62" s="81">
        <v>156000</v>
      </c>
      <c r="G62" s="81">
        <v>13000</v>
      </c>
      <c r="H62" s="92">
        <v>42735</v>
      </c>
      <c r="I62" s="87" t="s">
        <v>422</v>
      </c>
      <c r="J62" s="87" t="s">
        <v>189</v>
      </c>
      <c r="K62" s="87" t="s">
        <v>191</v>
      </c>
      <c r="L62" s="94">
        <v>42373</v>
      </c>
    </row>
    <row r="63" spans="1:13" x14ac:dyDescent="0.25">
      <c r="A63" s="83">
        <v>57</v>
      </c>
      <c r="B63" s="83">
        <v>2016</v>
      </c>
      <c r="C63" s="99" t="s">
        <v>22</v>
      </c>
      <c r="D63" s="92">
        <v>42373</v>
      </c>
      <c r="E63" s="98" t="s">
        <v>152</v>
      </c>
      <c r="F63" s="81">
        <v>114000</v>
      </c>
      <c r="G63" s="81">
        <v>9500</v>
      </c>
      <c r="H63" s="92">
        <v>42735</v>
      </c>
      <c r="I63" s="87" t="s">
        <v>423</v>
      </c>
      <c r="J63" s="87" t="s">
        <v>189</v>
      </c>
      <c r="K63" s="87" t="s">
        <v>191</v>
      </c>
      <c r="L63" s="94">
        <v>42373</v>
      </c>
    </row>
    <row r="64" spans="1:13" x14ac:dyDescent="0.25">
      <c r="A64" s="83">
        <v>58</v>
      </c>
      <c r="B64" s="83">
        <v>2016</v>
      </c>
      <c r="C64" s="99" t="s">
        <v>437</v>
      </c>
      <c r="D64" s="92">
        <v>42373</v>
      </c>
      <c r="E64" s="98" t="s">
        <v>341</v>
      </c>
      <c r="F64" s="81">
        <f>G64*12</f>
        <v>192000</v>
      </c>
      <c r="G64" s="81">
        <v>16000</v>
      </c>
      <c r="H64" s="92">
        <v>42735</v>
      </c>
      <c r="I64" s="87" t="s">
        <v>422</v>
      </c>
      <c r="J64" s="87" t="s">
        <v>189</v>
      </c>
      <c r="K64" s="87" t="s">
        <v>191</v>
      </c>
      <c r="L64" s="94">
        <v>42373</v>
      </c>
    </row>
    <row r="65" spans="1:12" x14ac:dyDescent="0.25">
      <c r="A65" s="83">
        <v>59</v>
      </c>
      <c r="B65" s="83">
        <v>2016</v>
      </c>
      <c r="C65" s="99" t="s">
        <v>438</v>
      </c>
      <c r="D65" s="92">
        <v>42373</v>
      </c>
      <c r="E65" s="98" t="s">
        <v>436</v>
      </c>
      <c r="F65" s="81">
        <f>G65*12</f>
        <v>180000</v>
      </c>
      <c r="G65" s="81">
        <v>15000</v>
      </c>
      <c r="H65" s="92">
        <v>42735</v>
      </c>
      <c r="I65" s="87" t="s">
        <v>422</v>
      </c>
      <c r="J65" s="87" t="s">
        <v>189</v>
      </c>
      <c r="K65" s="87" t="s">
        <v>191</v>
      </c>
      <c r="L65" s="94">
        <v>42373</v>
      </c>
    </row>
    <row r="66" spans="1:12" x14ac:dyDescent="0.25">
      <c r="A66" s="83">
        <v>60</v>
      </c>
      <c r="B66" s="83">
        <v>2016</v>
      </c>
      <c r="C66" s="99" t="s">
        <v>34</v>
      </c>
      <c r="D66" s="92">
        <v>42373</v>
      </c>
      <c r="E66" s="98" t="s">
        <v>153</v>
      </c>
      <c r="F66" s="81">
        <v>114000</v>
      </c>
      <c r="G66" s="81">
        <v>9500</v>
      </c>
      <c r="H66" s="92">
        <v>42735</v>
      </c>
      <c r="I66" s="87" t="s">
        <v>423</v>
      </c>
      <c r="J66" s="87" t="s">
        <v>189</v>
      </c>
      <c r="K66" s="87" t="s">
        <v>191</v>
      </c>
      <c r="L66" s="94">
        <v>42373</v>
      </c>
    </row>
    <row r="67" spans="1:12" x14ac:dyDescent="0.25">
      <c r="A67" s="83">
        <v>61</v>
      </c>
      <c r="B67" s="83">
        <v>2016</v>
      </c>
      <c r="C67" s="99" t="s">
        <v>37</v>
      </c>
      <c r="D67" s="92">
        <v>42373</v>
      </c>
      <c r="E67" s="98" t="s">
        <v>154</v>
      </c>
      <c r="F67" s="81">
        <v>228000</v>
      </c>
      <c r="G67" s="81">
        <v>19000</v>
      </c>
      <c r="H67" s="92">
        <v>42735</v>
      </c>
      <c r="I67" s="87" t="s">
        <v>422</v>
      </c>
      <c r="J67" s="87" t="s">
        <v>189</v>
      </c>
      <c r="K67" s="87" t="s">
        <v>191</v>
      </c>
      <c r="L67" s="94">
        <v>42373</v>
      </c>
    </row>
    <row r="68" spans="1:12" x14ac:dyDescent="0.25">
      <c r="A68" s="83">
        <v>62</v>
      </c>
      <c r="B68" s="83">
        <v>2016</v>
      </c>
      <c r="C68" s="99" t="s">
        <v>41</v>
      </c>
      <c r="D68" s="92">
        <v>42373</v>
      </c>
      <c r="E68" s="98" t="s">
        <v>155</v>
      </c>
      <c r="F68" s="81">
        <v>132000</v>
      </c>
      <c r="G68" s="81">
        <v>11000</v>
      </c>
      <c r="H68" s="92">
        <v>42735</v>
      </c>
      <c r="I68" s="87" t="s">
        <v>423</v>
      </c>
      <c r="J68" s="87" t="s">
        <v>189</v>
      </c>
      <c r="K68" s="87" t="s">
        <v>191</v>
      </c>
      <c r="L68" s="94">
        <v>42373</v>
      </c>
    </row>
    <row r="69" spans="1:12" x14ac:dyDescent="0.25">
      <c r="A69" s="83">
        <v>63</v>
      </c>
      <c r="B69" s="83">
        <v>2016</v>
      </c>
      <c r="C69" s="99" t="s">
        <v>45</v>
      </c>
      <c r="D69" s="92">
        <v>42373</v>
      </c>
      <c r="E69" s="98" t="s">
        <v>156</v>
      </c>
      <c r="F69" s="81">
        <v>78000</v>
      </c>
      <c r="G69" s="81">
        <v>6500</v>
      </c>
      <c r="H69" s="92">
        <v>42735</v>
      </c>
      <c r="I69" s="87" t="s">
        <v>423</v>
      </c>
      <c r="J69" s="87" t="s">
        <v>189</v>
      </c>
      <c r="K69" s="87" t="s">
        <v>191</v>
      </c>
      <c r="L69" s="94">
        <v>42373</v>
      </c>
    </row>
    <row r="70" spans="1:12" x14ac:dyDescent="0.25">
      <c r="A70" s="83">
        <v>64</v>
      </c>
      <c r="B70" s="83">
        <v>2016</v>
      </c>
      <c r="C70" s="99" t="s">
        <v>48</v>
      </c>
      <c r="D70" s="92">
        <v>42373</v>
      </c>
      <c r="E70" s="98" t="s">
        <v>157</v>
      </c>
      <c r="F70" s="81">
        <v>66000</v>
      </c>
      <c r="G70" s="81">
        <v>5500</v>
      </c>
      <c r="H70" s="92">
        <v>42735</v>
      </c>
      <c r="I70" s="87" t="s">
        <v>423</v>
      </c>
      <c r="J70" s="87" t="s">
        <v>189</v>
      </c>
      <c r="K70" s="87" t="s">
        <v>191</v>
      </c>
      <c r="L70" s="94">
        <v>42373</v>
      </c>
    </row>
    <row r="71" spans="1:12" x14ac:dyDescent="0.25">
      <c r="A71" s="83">
        <v>65</v>
      </c>
      <c r="B71" s="83">
        <v>2016</v>
      </c>
      <c r="C71" s="99" t="s">
        <v>52</v>
      </c>
      <c r="D71" s="92">
        <v>42373</v>
      </c>
      <c r="E71" s="98" t="s">
        <v>158</v>
      </c>
      <c r="F71" s="81">
        <v>66000</v>
      </c>
      <c r="G71" s="81">
        <v>5500</v>
      </c>
      <c r="H71" s="92">
        <v>42735</v>
      </c>
      <c r="I71" s="87" t="s">
        <v>423</v>
      </c>
      <c r="J71" s="87" t="s">
        <v>189</v>
      </c>
      <c r="K71" s="87" t="s">
        <v>191</v>
      </c>
      <c r="L71" s="94">
        <v>42373</v>
      </c>
    </row>
    <row r="72" spans="1:12" x14ac:dyDescent="0.25">
      <c r="A72" s="83">
        <v>66</v>
      </c>
      <c r="B72" s="83">
        <v>2016</v>
      </c>
      <c r="C72" s="99" t="s">
        <v>55</v>
      </c>
      <c r="D72" s="92">
        <v>42373</v>
      </c>
      <c r="E72" s="98" t="s">
        <v>159</v>
      </c>
      <c r="F72" s="81">
        <v>102000</v>
      </c>
      <c r="G72" s="81">
        <v>8500</v>
      </c>
      <c r="H72" s="92">
        <v>42735</v>
      </c>
      <c r="I72" s="87" t="s">
        <v>423</v>
      </c>
      <c r="J72" s="87" t="s">
        <v>189</v>
      </c>
      <c r="K72" s="87" t="s">
        <v>191</v>
      </c>
      <c r="L72" s="94">
        <v>42373</v>
      </c>
    </row>
    <row r="73" spans="1:12" x14ac:dyDescent="0.25">
      <c r="A73" s="83">
        <v>67</v>
      </c>
      <c r="B73" s="83">
        <v>2016</v>
      </c>
      <c r="C73" s="99" t="s">
        <v>59</v>
      </c>
      <c r="D73" s="92">
        <v>42373</v>
      </c>
      <c r="E73" s="98" t="s">
        <v>160</v>
      </c>
      <c r="F73" s="81">
        <f>18000*12</f>
        <v>216000</v>
      </c>
      <c r="G73" s="81">
        <v>18000</v>
      </c>
      <c r="H73" s="92">
        <v>42735</v>
      </c>
      <c r="I73" s="87" t="s">
        <v>422</v>
      </c>
      <c r="J73" s="87" t="s">
        <v>189</v>
      </c>
      <c r="K73" s="87" t="s">
        <v>191</v>
      </c>
      <c r="L73" s="94">
        <v>42373</v>
      </c>
    </row>
    <row r="74" spans="1:12" x14ac:dyDescent="0.25">
      <c r="A74" s="83">
        <v>68</v>
      </c>
      <c r="B74" s="83">
        <v>2016</v>
      </c>
      <c r="C74" s="99" t="s">
        <v>63</v>
      </c>
      <c r="D74" s="92">
        <v>42373</v>
      </c>
      <c r="E74" s="98" t="s">
        <v>161</v>
      </c>
      <c r="F74" s="81">
        <v>180000</v>
      </c>
      <c r="G74" s="81">
        <v>15000</v>
      </c>
      <c r="H74" s="92">
        <v>42735</v>
      </c>
      <c r="I74" s="87" t="s">
        <v>422</v>
      </c>
      <c r="J74" s="87" t="s">
        <v>189</v>
      </c>
      <c r="K74" s="87" t="s">
        <v>191</v>
      </c>
      <c r="L74" s="94">
        <v>42373</v>
      </c>
    </row>
    <row r="75" spans="1:12" x14ac:dyDescent="0.25">
      <c r="A75" s="83">
        <v>69</v>
      </c>
      <c r="B75" s="83">
        <v>2016</v>
      </c>
      <c r="C75" s="99" t="s">
        <v>66</v>
      </c>
      <c r="D75" s="92">
        <v>42373</v>
      </c>
      <c r="E75" s="98" t="s">
        <v>162</v>
      </c>
      <c r="F75" s="81">
        <v>114000</v>
      </c>
      <c r="G75" s="81">
        <v>9500</v>
      </c>
      <c r="H75" s="92">
        <v>42735</v>
      </c>
      <c r="I75" s="87" t="s">
        <v>423</v>
      </c>
      <c r="J75" s="87" t="s">
        <v>189</v>
      </c>
      <c r="K75" s="87" t="s">
        <v>191</v>
      </c>
      <c r="L75" s="94">
        <v>42373</v>
      </c>
    </row>
    <row r="76" spans="1:12" x14ac:dyDescent="0.25">
      <c r="A76" s="83">
        <v>70</v>
      </c>
      <c r="B76" s="83">
        <v>2016</v>
      </c>
      <c r="C76" s="99" t="s">
        <v>69</v>
      </c>
      <c r="D76" s="92">
        <v>42373</v>
      </c>
      <c r="E76" s="98" t="s">
        <v>163</v>
      </c>
      <c r="F76" s="81">
        <v>114000</v>
      </c>
      <c r="G76" s="81">
        <v>9500</v>
      </c>
      <c r="H76" s="92">
        <v>42735</v>
      </c>
      <c r="I76" s="87" t="s">
        <v>423</v>
      </c>
      <c r="J76" s="87" t="s">
        <v>189</v>
      </c>
      <c r="K76" s="87" t="s">
        <v>191</v>
      </c>
      <c r="L76" s="94">
        <v>42373</v>
      </c>
    </row>
    <row r="77" spans="1:12" x14ac:dyDescent="0.25">
      <c r="A77" s="83">
        <v>71</v>
      </c>
      <c r="B77" s="83">
        <v>2016</v>
      </c>
      <c r="C77" s="99" t="s">
        <v>71</v>
      </c>
      <c r="D77" s="92">
        <v>42373</v>
      </c>
      <c r="E77" s="98" t="s">
        <v>164</v>
      </c>
      <c r="F77" s="81">
        <v>114000</v>
      </c>
      <c r="G77" s="81">
        <v>9500</v>
      </c>
      <c r="H77" s="92">
        <v>42735</v>
      </c>
      <c r="I77" s="87" t="s">
        <v>423</v>
      </c>
      <c r="J77" s="87" t="s">
        <v>189</v>
      </c>
      <c r="K77" s="87" t="s">
        <v>191</v>
      </c>
      <c r="L77" s="94">
        <v>42373</v>
      </c>
    </row>
    <row r="78" spans="1:12" x14ac:dyDescent="0.25">
      <c r="A78" s="83">
        <v>72</v>
      </c>
      <c r="B78" s="83">
        <v>2016</v>
      </c>
      <c r="C78" s="99" t="s">
        <v>73</v>
      </c>
      <c r="D78" s="92">
        <v>42373</v>
      </c>
      <c r="E78" s="98" t="s">
        <v>165</v>
      </c>
      <c r="F78" s="81">
        <v>132000</v>
      </c>
      <c r="G78" s="81">
        <f>F78/12</f>
        <v>11000</v>
      </c>
      <c r="H78" s="92">
        <v>42735</v>
      </c>
      <c r="I78" s="87" t="s">
        <v>423</v>
      </c>
      <c r="J78" s="87" t="s">
        <v>189</v>
      </c>
      <c r="K78" s="87" t="s">
        <v>191</v>
      </c>
      <c r="L78" s="94">
        <v>42373</v>
      </c>
    </row>
    <row r="79" spans="1:12" x14ac:dyDescent="0.25">
      <c r="A79" s="83">
        <v>73</v>
      </c>
      <c r="B79" s="83">
        <v>2016</v>
      </c>
      <c r="C79" s="99" t="s">
        <v>76</v>
      </c>
      <c r="D79" s="92">
        <v>42373</v>
      </c>
      <c r="E79" s="98" t="s">
        <v>166</v>
      </c>
      <c r="F79" s="81">
        <v>216000</v>
      </c>
      <c r="G79" s="81">
        <v>18000</v>
      </c>
      <c r="H79" s="92">
        <v>42735</v>
      </c>
      <c r="I79" s="87" t="s">
        <v>422</v>
      </c>
      <c r="J79" s="87" t="s">
        <v>189</v>
      </c>
      <c r="K79" s="87" t="s">
        <v>191</v>
      </c>
      <c r="L79" s="94">
        <v>42373</v>
      </c>
    </row>
    <row r="80" spans="1:12" x14ac:dyDescent="0.25">
      <c r="A80" s="83">
        <v>74</v>
      </c>
      <c r="B80" s="83">
        <v>2016</v>
      </c>
      <c r="C80" s="99" t="s">
        <v>79</v>
      </c>
      <c r="D80" s="92">
        <v>42373</v>
      </c>
      <c r="E80" s="98" t="s">
        <v>249</v>
      </c>
      <c r="F80" s="81">
        <f>G80*12</f>
        <v>180000</v>
      </c>
      <c r="G80" s="81">
        <v>15000</v>
      </c>
      <c r="H80" s="92">
        <v>42735</v>
      </c>
      <c r="I80" s="87" t="s">
        <v>422</v>
      </c>
      <c r="J80" s="87" t="s">
        <v>189</v>
      </c>
      <c r="K80" s="87" t="s">
        <v>191</v>
      </c>
      <c r="L80" s="94">
        <v>42373</v>
      </c>
    </row>
    <row r="81" spans="1:12" x14ac:dyDescent="0.25">
      <c r="A81" s="83">
        <v>75</v>
      </c>
      <c r="B81" s="83">
        <v>2016</v>
      </c>
      <c r="C81" s="99" t="s">
        <v>83</v>
      </c>
      <c r="D81" s="92">
        <v>42373</v>
      </c>
      <c r="E81" s="98" t="s">
        <v>167</v>
      </c>
      <c r="F81" s="81">
        <f>G81*12</f>
        <v>84000</v>
      </c>
      <c r="G81" s="81">
        <v>7000</v>
      </c>
      <c r="H81" s="92">
        <v>42735</v>
      </c>
      <c r="I81" s="87" t="s">
        <v>423</v>
      </c>
      <c r="J81" s="87" t="s">
        <v>189</v>
      </c>
      <c r="K81" s="87" t="s">
        <v>191</v>
      </c>
      <c r="L81" s="94">
        <v>42373</v>
      </c>
    </row>
    <row r="82" spans="1:12" x14ac:dyDescent="0.25">
      <c r="A82" s="83">
        <v>76</v>
      </c>
      <c r="B82" s="83">
        <v>2016</v>
      </c>
      <c r="C82" s="99" t="s">
        <v>86</v>
      </c>
      <c r="D82" s="92">
        <v>42373</v>
      </c>
      <c r="E82" s="98" t="s">
        <v>168</v>
      </c>
      <c r="F82" s="81">
        <f>13000*12</f>
        <v>156000</v>
      </c>
      <c r="G82" s="81">
        <v>13000</v>
      </c>
      <c r="H82" s="92">
        <v>42735</v>
      </c>
      <c r="I82" s="87" t="s">
        <v>422</v>
      </c>
      <c r="J82" s="87" t="s">
        <v>189</v>
      </c>
      <c r="K82" s="87" t="s">
        <v>191</v>
      </c>
      <c r="L82" s="94">
        <v>42373</v>
      </c>
    </row>
    <row r="83" spans="1:12" x14ac:dyDescent="0.25">
      <c r="A83" s="83">
        <v>77</v>
      </c>
      <c r="B83" s="83">
        <v>2016</v>
      </c>
      <c r="C83" s="99" t="s">
        <v>90</v>
      </c>
      <c r="D83" s="92">
        <v>42373</v>
      </c>
      <c r="E83" s="98" t="s">
        <v>169</v>
      </c>
      <c r="F83" s="81">
        <f>G83*12</f>
        <v>192000</v>
      </c>
      <c r="G83" s="81">
        <v>16000</v>
      </c>
      <c r="H83" s="92">
        <v>42735</v>
      </c>
      <c r="I83" s="87" t="s">
        <v>422</v>
      </c>
      <c r="J83" s="87" t="s">
        <v>189</v>
      </c>
      <c r="K83" s="87" t="s">
        <v>191</v>
      </c>
      <c r="L83" s="94">
        <v>42373</v>
      </c>
    </row>
    <row r="84" spans="1:12" x14ac:dyDescent="0.25">
      <c r="A84" s="83">
        <v>78</v>
      </c>
      <c r="B84" s="83">
        <v>2016</v>
      </c>
      <c r="C84" s="99" t="s">
        <v>93</v>
      </c>
      <c r="D84" s="92">
        <v>42373</v>
      </c>
      <c r="E84" s="98" t="s">
        <v>170</v>
      </c>
      <c r="F84" s="81">
        <v>156000</v>
      </c>
      <c r="G84" s="81">
        <f t="shared" ref="G84:G91" si="0">F84/12</f>
        <v>13000</v>
      </c>
      <c r="H84" s="92">
        <v>42735</v>
      </c>
      <c r="I84" s="87" t="s">
        <v>422</v>
      </c>
      <c r="J84" s="87" t="s">
        <v>189</v>
      </c>
      <c r="K84" s="87" t="s">
        <v>191</v>
      </c>
      <c r="L84" s="94">
        <v>42373</v>
      </c>
    </row>
    <row r="85" spans="1:12" x14ac:dyDescent="0.25">
      <c r="A85" s="83">
        <v>79</v>
      </c>
      <c r="B85" s="83">
        <v>2016</v>
      </c>
      <c r="C85" s="99" t="s">
        <v>95</v>
      </c>
      <c r="D85" s="92">
        <v>42373</v>
      </c>
      <c r="E85" s="98" t="s">
        <v>171</v>
      </c>
      <c r="F85" s="81">
        <v>156000</v>
      </c>
      <c r="G85" s="81">
        <f t="shared" si="0"/>
        <v>13000</v>
      </c>
      <c r="H85" s="92">
        <v>42735</v>
      </c>
      <c r="I85" s="87" t="s">
        <v>422</v>
      </c>
      <c r="J85" s="87" t="s">
        <v>189</v>
      </c>
      <c r="K85" s="87" t="s">
        <v>191</v>
      </c>
      <c r="L85" s="94">
        <v>42373</v>
      </c>
    </row>
    <row r="86" spans="1:12" x14ac:dyDescent="0.25">
      <c r="A86" s="83">
        <v>80</v>
      </c>
      <c r="B86" s="83">
        <v>2016</v>
      </c>
      <c r="C86" s="99" t="s">
        <v>97</v>
      </c>
      <c r="D86" s="92">
        <v>42373</v>
      </c>
      <c r="E86" s="98" t="s">
        <v>172</v>
      </c>
      <c r="F86" s="81">
        <v>156000</v>
      </c>
      <c r="G86" s="81">
        <f t="shared" si="0"/>
        <v>13000</v>
      </c>
      <c r="H86" s="92">
        <v>42735</v>
      </c>
      <c r="I86" s="87" t="s">
        <v>422</v>
      </c>
      <c r="J86" s="87" t="s">
        <v>189</v>
      </c>
      <c r="K86" s="87" t="s">
        <v>191</v>
      </c>
      <c r="L86" s="94">
        <v>42373</v>
      </c>
    </row>
    <row r="87" spans="1:12" x14ac:dyDescent="0.25">
      <c r="A87" s="83">
        <v>81</v>
      </c>
      <c r="B87" s="83">
        <v>2016</v>
      </c>
      <c r="C87" s="99" t="s">
        <v>99</v>
      </c>
      <c r="D87" s="92">
        <v>42373</v>
      </c>
      <c r="E87" s="98" t="s">
        <v>173</v>
      </c>
      <c r="F87" s="81">
        <v>156000</v>
      </c>
      <c r="G87" s="81">
        <f t="shared" si="0"/>
        <v>13000</v>
      </c>
      <c r="H87" s="92">
        <v>42735</v>
      </c>
      <c r="I87" s="87" t="s">
        <v>422</v>
      </c>
      <c r="J87" s="87" t="s">
        <v>189</v>
      </c>
      <c r="K87" s="87" t="s">
        <v>191</v>
      </c>
      <c r="L87" s="94">
        <v>42373</v>
      </c>
    </row>
    <row r="88" spans="1:12" x14ac:dyDescent="0.25">
      <c r="A88" s="83">
        <v>82</v>
      </c>
      <c r="B88" s="83">
        <v>2016</v>
      </c>
      <c r="C88" s="99" t="s">
        <v>102</v>
      </c>
      <c r="D88" s="92">
        <v>42373</v>
      </c>
      <c r="E88" s="98" t="s">
        <v>174</v>
      </c>
      <c r="F88" s="81">
        <v>156000</v>
      </c>
      <c r="G88" s="81">
        <f t="shared" si="0"/>
        <v>13000</v>
      </c>
      <c r="H88" s="92">
        <v>42735</v>
      </c>
      <c r="I88" s="87" t="s">
        <v>422</v>
      </c>
      <c r="J88" s="87" t="s">
        <v>189</v>
      </c>
      <c r="K88" s="87" t="s">
        <v>191</v>
      </c>
      <c r="L88" s="94">
        <v>42373</v>
      </c>
    </row>
    <row r="89" spans="1:12" x14ac:dyDescent="0.25">
      <c r="A89" s="83">
        <v>83</v>
      </c>
      <c r="B89" s="83">
        <v>2016</v>
      </c>
      <c r="C89" s="99" t="s">
        <v>104</v>
      </c>
      <c r="D89" s="92">
        <v>42373</v>
      </c>
      <c r="E89" s="98" t="s">
        <v>175</v>
      </c>
      <c r="F89" s="81">
        <v>156000</v>
      </c>
      <c r="G89" s="81">
        <f t="shared" si="0"/>
        <v>13000</v>
      </c>
      <c r="H89" s="92">
        <v>42735</v>
      </c>
      <c r="I89" s="87" t="s">
        <v>422</v>
      </c>
      <c r="J89" s="87" t="s">
        <v>189</v>
      </c>
      <c r="K89" s="87" t="s">
        <v>191</v>
      </c>
      <c r="L89" s="94">
        <v>42373</v>
      </c>
    </row>
    <row r="90" spans="1:12" x14ac:dyDescent="0.25">
      <c r="A90" s="83">
        <v>84</v>
      </c>
      <c r="B90" s="83">
        <v>2016</v>
      </c>
      <c r="C90" s="99" t="s">
        <v>106</v>
      </c>
      <c r="D90" s="92">
        <v>42373</v>
      </c>
      <c r="E90" s="98" t="s">
        <v>176</v>
      </c>
      <c r="F90" s="81">
        <v>156000</v>
      </c>
      <c r="G90" s="81">
        <f t="shared" si="0"/>
        <v>13000</v>
      </c>
      <c r="H90" s="92">
        <v>42735</v>
      </c>
      <c r="I90" s="87" t="s">
        <v>423</v>
      </c>
      <c r="J90" s="87" t="s">
        <v>189</v>
      </c>
      <c r="K90" s="87" t="s">
        <v>191</v>
      </c>
      <c r="L90" s="94">
        <v>42373</v>
      </c>
    </row>
    <row r="91" spans="1:12" x14ac:dyDescent="0.25">
      <c r="A91" s="83">
        <v>85</v>
      </c>
      <c r="B91" s="83">
        <v>2016</v>
      </c>
      <c r="C91" s="99" t="s">
        <v>108</v>
      </c>
      <c r="D91" s="92">
        <v>42373</v>
      </c>
      <c r="E91" s="98" t="s">
        <v>177</v>
      </c>
      <c r="F91" s="81">
        <v>156000</v>
      </c>
      <c r="G91" s="81">
        <f t="shared" si="0"/>
        <v>13000</v>
      </c>
      <c r="H91" s="92">
        <v>42735</v>
      </c>
      <c r="I91" s="87" t="s">
        <v>422</v>
      </c>
      <c r="J91" s="87" t="s">
        <v>189</v>
      </c>
      <c r="K91" s="87" t="s">
        <v>191</v>
      </c>
      <c r="L91" s="94">
        <v>42373</v>
      </c>
    </row>
    <row r="92" spans="1:12" x14ac:dyDescent="0.25">
      <c r="A92" s="83">
        <v>86</v>
      </c>
      <c r="B92" s="83">
        <v>2016</v>
      </c>
      <c r="C92" s="99" t="s">
        <v>110</v>
      </c>
      <c r="D92" s="92">
        <v>42373</v>
      </c>
      <c r="E92" s="98" t="s">
        <v>178</v>
      </c>
      <c r="F92" s="81">
        <v>114000</v>
      </c>
      <c r="G92" s="81">
        <v>9500</v>
      </c>
      <c r="H92" s="92">
        <v>42735</v>
      </c>
      <c r="I92" s="87" t="s">
        <v>423</v>
      </c>
      <c r="J92" s="87" t="s">
        <v>189</v>
      </c>
      <c r="K92" s="87" t="s">
        <v>191</v>
      </c>
      <c r="L92" s="94">
        <v>42373</v>
      </c>
    </row>
    <row r="93" spans="1:12" x14ac:dyDescent="0.25">
      <c r="A93" s="83">
        <v>87</v>
      </c>
      <c r="B93" s="83">
        <v>2016</v>
      </c>
      <c r="C93" s="99" t="s">
        <v>113</v>
      </c>
      <c r="D93" s="92">
        <v>42373</v>
      </c>
      <c r="E93" s="98" t="s">
        <v>179</v>
      </c>
      <c r="F93" s="81">
        <v>114000</v>
      </c>
      <c r="G93" s="81">
        <v>9500</v>
      </c>
      <c r="H93" s="92">
        <v>42735</v>
      </c>
      <c r="I93" s="87" t="s">
        <v>423</v>
      </c>
      <c r="J93" s="87" t="s">
        <v>189</v>
      </c>
      <c r="K93" s="87" t="s">
        <v>191</v>
      </c>
      <c r="L93" s="94">
        <v>42373</v>
      </c>
    </row>
    <row r="94" spans="1:12" x14ac:dyDescent="0.25">
      <c r="A94" s="83">
        <v>88</v>
      </c>
      <c r="B94" s="83">
        <v>2016</v>
      </c>
      <c r="C94" s="99" t="s">
        <v>115</v>
      </c>
      <c r="D94" s="92">
        <v>42373</v>
      </c>
      <c r="E94" s="98" t="s">
        <v>180</v>
      </c>
      <c r="F94" s="81">
        <v>114000</v>
      </c>
      <c r="G94" s="81">
        <v>9500</v>
      </c>
      <c r="H94" s="92">
        <v>42735</v>
      </c>
      <c r="I94" s="87" t="s">
        <v>423</v>
      </c>
      <c r="J94" s="87" t="s">
        <v>189</v>
      </c>
      <c r="K94" s="87" t="s">
        <v>191</v>
      </c>
      <c r="L94" s="94">
        <v>42373</v>
      </c>
    </row>
    <row r="95" spans="1:12" x14ac:dyDescent="0.25">
      <c r="A95" s="83">
        <v>89</v>
      </c>
      <c r="B95" s="83">
        <v>2016</v>
      </c>
      <c r="C95" s="99" t="s">
        <v>117</v>
      </c>
      <c r="D95" s="92">
        <v>42373</v>
      </c>
      <c r="E95" s="98" t="s">
        <v>181</v>
      </c>
      <c r="F95" s="81">
        <v>114000</v>
      </c>
      <c r="G95" s="81">
        <v>9500</v>
      </c>
      <c r="H95" s="92">
        <v>42735</v>
      </c>
      <c r="I95" s="87" t="s">
        <v>423</v>
      </c>
      <c r="J95" s="87" t="s">
        <v>189</v>
      </c>
      <c r="K95" s="87" t="s">
        <v>191</v>
      </c>
      <c r="L95" s="94">
        <v>42373</v>
      </c>
    </row>
    <row r="96" spans="1:12" x14ac:dyDescent="0.25">
      <c r="A96" s="83">
        <v>90</v>
      </c>
      <c r="B96" s="83">
        <v>2016</v>
      </c>
      <c r="C96" s="99" t="s">
        <v>119</v>
      </c>
      <c r="D96" s="92">
        <v>42373</v>
      </c>
      <c r="E96" s="95" t="s">
        <v>439</v>
      </c>
      <c r="F96" s="81">
        <v>114000</v>
      </c>
      <c r="G96" s="81">
        <v>9500</v>
      </c>
      <c r="H96" s="92">
        <v>42735</v>
      </c>
      <c r="I96" s="87" t="s">
        <v>423</v>
      </c>
      <c r="J96" s="87" t="s">
        <v>189</v>
      </c>
      <c r="K96" s="87" t="s">
        <v>191</v>
      </c>
      <c r="L96" s="94">
        <v>42373</v>
      </c>
    </row>
    <row r="97" spans="1:12" x14ac:dyDescent="0.25">
      <c r="A97" s="83">
        <v>91</v>
      </c>
      <c r="B97" s="83">
        <v>2016</v>
      </c>
      <c r="C97" s="99" t="s">
        <v>122</v>
      </c>
      <c r="D97" s="92">
        <v>42373</v>
      </c>
      <c r="E97" s="98" t="s">
        <v>182</v>
      </c>
      <c r="F97" s="81">
        <v>60000</v>
      </c>
      <c r="G97" s="81">
        <f>F97/12</f>
        <v>5000</v>
      </c>
      <c r="H97" s="92">
        <v>42735</v>
      </c>
      <c r="I97" s="87" t="s">
        <v>423</v>
      </c>
      <c r="J97" s="87" t="s">
        <v>189</v>
      </c>
      <c r="K97" s="87" t="s">
        <v>191</v>
      </c>
      <c r="L97" s="94">
        <v>42373</v>
      </c>
    </row>
    <row r="98" spans="1:12" x14ac:dyDescent="0.25">
      <c r="A98" s="83">
        <v>92</v>
      </c>
      <c r="B98" s="83">
        <v>2016</v>
      </c>
      <c r="C98" s="99" t="s">
        <v>125</v>
      </c>
      <c r="D98" s="92">
        <v>42401</v>
      </c>
      <c r="E98" s="98" t="s">
        <v>183</v>
      </c>
      <c r="F98" s="81">
        <v>198000</v>
      </c>
      <c r="G98" s="81">
        <f>F98/11</f>
        <v>18000</v>
      </c>
      <c r="H98" s="92">
        <v>42735</v>
      </c>
      <c r="I98" s="87" t="s">
        <v>423</v>
      </c>
      <c r="J98" s="87" t="s">
        <v>189</v>
      </c>
      <c r="K98" s="87" t="s">
        <v>195</v>
      </c>
      <c r="L98" s="94">
        <v>42401</v>
      </c>
    </row>
    <row r="99" spans="1:12" x14ac:dyDescent="0.25">
      <c r="A99" s="83">
        <v>93</v>
      </c>
      <c r="B99" s="83">
        <v>2016</v>
      </c>
      <c r="C99" s="99" t="s">
        <v>440</v>
      </c>
      <c r="D99" s="92">
        <v>42401</v>
      </c>
      <c r="E99" s="98" t="s">
        <v>184</v>
      </c>
      <c r="F99" s="81">
        <f>G99*12</f>
        <v>240000</v>
      </c>
      <c r="G99" s="81">
        <v>20000</v>
      </c>
      <c r="H99" s="92">
        <v>42735</v>
      </c>
      <c r="I99" s="87" t="s">
        <v>423</v>
      </c>
      <c r="J99" s="87" t="s">
        <v>189</v>
      </c>
      <c r="K99" s="87" t="s">
        <v>194</v>
      </c>
      <c r="L99" s="94">
        <v>42401</v>
      </c>
    </row>
    <row r="100" spans="1:12" x14ac:dyDescent="0.25">
      <c r="A100" s="83">
        <v>94</v>
      </c>
      <c r="B100" s="83">
        <v>2016</v>
      </c>
      <c r="C100" s="99" t="s">
        <v>132</v>
      </c>
      <c r="D100" s="92">
        <v>42401</v>
      </c>
      <c r="E100" s="98" t="s">
        <v>185</v>
      </c>
      <c r="F100" s="81">
        <v>143000</v>
      </c>
      <c r="G100" s="81">
        <f>F100/11</f>
        <v>13000</v>
      </c>
      <c r="H100" s="92">
        <v>42735</v>
      </c>
      <c r="I100" s="87" t="s">
        <v>423</v>
      </c>
      <c r="J100" s="87" t="s">
        <v>189</v>
      </c>
      <c r="K100" s="87" t="s">
        <v>193</v>
      </c>
      <c r="L100" s="94">
        <v>42401</v>
      </c>
    </row>
    <row r="101" spans="1:12" x14ac:dyDescent="0.25">
      <c r="A101" s="83">
        <v>95</v>
      </c>
      <c r="B101" s="83">
        <v>2016</v>
      </c>
      <c r="C101" s="99" t="s">
        <v>134</v>
      </c>
      <c r="D101" s="92">
        <v>42416</v>
      </c>
      <c r="E101" s="98" t="s">
        <v>186</v>
      </c>
      <c r="F101" s="81">
        <v>83862.070000000007</v>
      </c>
      <c r="G101" s="81">
        <v>8000</v>
      </c>
      <c r="H101" s="92">
        <v>42735</v>
      </c>
      <c r="I101" s="87" t="s">
        <v>423</v>
      </c>
      <c r="J101" s="87" t="s">
        <v>189</v>
      </c>
      <c r="K101" s="87" t="s">
        <v>192</v>
      </c>
      <c r="L101" s="94">
        <v>42401</v>
      </c>
    </row>
    <row r="102" spans="1:12" x14ac:dyDescent="0.25">
      <c r="A102" s="83">
        <v>96</v>
      </c>
      <c r="B102" s="83">
        <v>2016</v>
      </c>
      <c r="C102" s="99" t="s">
        <v>247</v>
      </c>
      <c r="D102" s="92">
        <v>42430</v>
      </c>
      <c r="E102" s="98" t="s">
        <v>233</v>
      </c>
      <c r="F102" s="81">
        <f>G102*9</f>
        <v>180000</v>
      </c>
      <c r="G102" s="81">
        <v>20000</v>
      </c>
      <c r="H102" s="92">
        <v>42735</v>
      </c>
      <c r="I102" s="87" t="s">
        <v>423</v>
      </c>
      <c r="J102" s="87" t="s">
        <v>189</v>
      </c>
      <c r="K102" s="87" t="s">
        <v>248</v>
      </c>
      <c r="L102" s="94">
        <v>42444</v>
      </c>
    </row>
    <row r="103" spans="1:12" x14ac:dyDescent="0.25">
      <c r="A103" s="83">
        <v>97</v>
      </c>
      <c r="B103" s="83">
        <v>2016</v>
      </c>
      <c r="C103" s="99" t="s">
        <v>246</v>
      </c>
      <c r="D103" s="92">
        <v>42478</v>
      </c>
      <c r="E103" s="98" t="s">
        <v>235</v>
      </c>
      <c r="F103" s="81">
        <v>109633.33</v>
      </c>
      <c r="G103" s="81">
        <v>13000</v>
      </c>
      <c r="H103" s="92">
        <v>42735</v>
      </c>
      <c r="I103" s="87" t="s">
        <v>422</v>
      </c>
      <c r="J103" s="87" t="s">
        <v>189</v>
      </c>
      <c r="K103" s="87" t="s">
        <v>245</v>
      </c>
      <c r="L103" s="94">
        <v>42481</v>
      </c>
    </row>
    <row r="104" spans="1:12" x14ac:dyDescent="0.25">
      <c r="A104" s="83">
        <v>98</v>
      </c>
      <c r="B104" s="83">
        <v>2016</v>
      </c>
      <c r="C104" s="99" t="s">
        <v>243</v>
      </c>
      <c r="D104" s="92">
        <v>42499</v>
      </c>
      <c r="E104" s="98" t="s">
        <v>238</v>
      </c>
      <c r="F104" s="81">
        <v>73548.39</v>
      </c>
      <c r="G104" s="81">
        <v>9500</v>
      </c>
      <c r="H104" s="92">
        <v>42735</v>
      </c>
      <c r="I104" s="87" t="s">
        <v>423</v>
      </c>
      <c r="J104" s="87" t="s">
        <v>189</v>
      </c>
      <c r="K104" s="87" t="s">
        <v>244</v>
      </c>
      <c r="L104" s="94">
        <v>42499</v>
      </c>
    </row>
    <row r="105" spans="1:12" x14ac:dyDescent="0.25">
      <c r="A105" s="83">
        <v>99</v>
      </c>
      <c r="B105" s="83">
        <v>2016</v>
      </c>
      <c r="C105" s="99" t="s">
        <v>242</v>
      </c>
      <c r="D105" s="92">
        <v>42506</v>
      </c>
      <c r="E105" s="98" t="s">
        <v>241</v>
      </c>
      <c r="F105" s="81">
        <v>41338.71</v>
      </c>
      <c r="G105" s="81">
        <v>5500</v>
      </c>
      <c r="H105" s="92">
        <v>42735</v>
      </c>
      <c r="I105" s="87" t="s">
        <v>423</v>
      </c>
      <c r="J105" s="87" t="s">
        <v>189</v>
      </c>
      <c r="K105" s="87" t="s">
        <v>329</v>
      </c>
      <c r="L105" s="94">
        <v>42506</v>
      </c>
    </row>
    <row r="106" spans="1:12" x14ac:dyDescent="0.25">
      <c r="A106" s="83">
        <v>100</v>
      </c>
      <c r="B106" s="83">
        <v>2016</v>
      </c>
      <c r="C106" s="99" t="s">
        <v>327</v>
      </c>
      <c r="D106" s="92">
        <v>42522</v>
      </c>
      <c r="E106" s="100" t="s">
        <v>240</v>
      </c>
      <c r="F106" s="81">
        <v>91000</v>
      </c>
      <c r="G106" s="81">
        <f>F106/6</f>
        <v>15166.666666666666</v>
      </c>
      <c r="H106" s="92">
        <v>42735</v>
      </c>
      <c r="I106" s="87" t="s">
        <v>422</v>
      </c>
      <c r="J106" s="87" t="s">
        <v>189</v>
      </c>
      <c r="K106" s="87" t="s">
        <v>328</v>
      </c>
      <c r="L106" s="94">
        <v>42522</v>
      </c>
    </row>
    <row r="107" spans="1:12" x14ac:dyDescent="0.25">
      <c r="A107" t="s">
        <v>425</v>
      </c>
    </row>
    <row r="108" spans="1:12" x14ac:dyDescent="0.25">
      <c r="G108" s="50"/>
    </row>
  </sheetData>
  <mergeCells count="4">
    <mergeCell ref="A1:L1"/>
    <mergeCell ref="A2:L2"/>
    <mergeCell ref="A3:L3"/>
    <mergeCell ref="A4:L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Hoja1 (3)</vt:lpstr>
      <vt:lpstr>contratos 2016</vt:lpstr>
      <vt:lpstr>Hoja1</vt:lpstr>
      <vt:lpstr>Hoja1 (2)</vt:lpstr>
      <vt:lpstr>info auditoria</vt:lpstr>
      <vt:lpstr>'Hoja1 (3)'!Área_de_impresión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Byron Argelio Vásquez Díaz</dc:creator>
  <cp:lastModifiedBy>Juan Esteban Ordoñez Gonzalez</cp:lastModifiedBy>
  <cp:lastPrinted>2017-01-06T17:22:33Z</cp:lastPrinted>
  <dcterms:created xsi:type="dcterms:W3CDTF">2016-03-02T16:01:48Z</dcterms:created>
  <dcterms:modified xsi:type="dcterms:W3CDTF">2017-01-06T17:23:34Z</dcterms:modified>
</cp:coreProperties>
</file>